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340" yWindow="2340" windowWidth="3435" windowHeight="4620"/>
  </bookViews>
  <sheets>
    <sheet name="VC_DEF" sheetId="23" r:id="rId1"/>
    <sheet name="FRAME" sheetId="18" r:id="rId2"/>
    <sheet name="BRAKE" sheetId="19" r:id="rId3"/>
    <sheet name="GEAR" sheetId="21" r:id="rId4"/>
    <sheet name="OPTION" sheetId="22" r:id="rId5"/>
    <sheet name="Weight" sheetId="10" r:id="rId6"/>
    <sheet name="Change history" sheetId="7" r:id="rId7"/>
    <sheet name="DATA" sheetId="9" r:id="rId8"/>
  </sheets>
  <calcPr calcId="145621"/>
</workbook>
</file>

<file path=xl/calcChain.xml><?xml version="1.0" encoding="utf-8"?>
<calcChain xmlns="http://schemas.openxmlformats.org/spreadsheetml/2006/main">
  <c r="B4" i="9" l="1"/>
  <c r="D9" i="23" l="1"/>
  <c r="H62" i="23" l="1"/>
  <c r="C4" i="23"/>
  <c r="H59" i="23" l="1"/>
  <c r="H53" i="23"/>
  <c r="H49" i="23"/>
  <c r="H45" i="23"/>
  <c r="H35" i="23"/>
  <c r="H31" i="23"/>
  <c r="H26" i="23"/>
  <c r="H22" i="23"/>
  <c r="H20" i="23"/>
  <c r="A4" i="10" l="1"/>
  <c r="A4" i="22"/>
  <c r="A4" i="21"/>
  <c r="A4" i="19"/>
  <c r="A4" i="18"/>
</calcChain>
</file>

<file path=xl/comments1.xml><?xml version="1.0" encoding="utf-8"?>
<comments xmlns="http://schemas.openxmlformats.org/spreadsheetml/2006/main">
  <authors>
    <author>vc-excellence</author>
  </authors>
  <commentList>
    <comment ref="D10" authorId="0">
      <text>
        <r>
          <rPr>
            <b/>
            <sz val="9"/>
            <color indexed="81"/>
            <rFont val="Tahoma"/>
            <charset val="1"/>
          </rPr>
          <t>vc-excellence:</t>
        </r>
        <r>
          <rPr>
            <sz val="9"/>
            <color indexed="81"/>
            <rFont val="Tahoma"/>
            <charset val="1"/>
          </rPr>
          <t xml:space="preserve">
enter KMAT here. All other references will be updated automatically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vc-excellence:</t>
        </r>
        <r>
          <rPr>
            <sz val="9"/>
            <color indexed="81"/>
            <rFont val="Tahoma"/>
            <family val="2"/>
          </rPr>
          <t xml:space="preserve">
only needed when using TYPE CODE String</t>
        </r>
      </text>
    </comment>
  </commentList>
</comments>
</file>

<file path=xl/sharedStrings.xml><?xml version="1.0" encoding="utf-8"?>
<sst xmlns="http://schemas.openxmlformats.org/spreadsheetml/2006/main" count="481" uniqueCount="211">
  <si>
    <t>Position in string</t>
  </si>
  <si>
    <t>B</t>
  </si>
  <si>
    <t>C</t>
  </si>
  <si>
    <t>RG</t>
  </si>
  <si>
    <t>Change Log</t>
  </si>
  <si>
    <t>Date</t>
  </si>
  <si>
    <t>Comment</t>
  </si>
  <si>
    <t>Deadline</t>
  </si>
  <si>
    <t>Note: All changes to the product matrix must be coordinated &amp; approved by the "Matrix owner"</t>
  </si>
  <si>
    <t>B2</t>
  </si>
  <si>
    <t>R</t>
  </si>
  <si>
    <t>G</t>
  </si>
  <si>
    <t>SaveDir:</t>
  </si>
  <si>
    <t>Path must end with "\"</t>
  </si>
  <si>
    <t>Number of sheets to export:</t>
  </si>
  <si>
    <t>Left most sheets will exported</t>
  </si>
  <si>
    <t>Number of top rows to exclude:</t>
  </si>
  <si>
    <t>Default is 3</t>
  </si>
  <si>
    <t>Responsible (Full name)</t>
  </si>
  <si>
    <t>Change made 
(Please describe for workflow approvers)</t>
  </si>
  <si>
    <t>Type of change (Release/Development)</t>
  </si>
  <si>
    <t>Weight</t>
  </si>
  <si>
    <t xml:space="preserve">Matrix owner: </t>
  </si>
  <si>
    <t>Black</t>
  </si>
  <si>
    <t>Green</t>
  </si>
  <si>
    <t>M</t>
  </si>
  <si>
    <t>Gross Weight (kg)</t>
  </si>
  <si>
    <t>Net Weight (kg)</t>
  </si>
  <si>
    <t>Gross [Kg]</t>
  </si>
  <si>
    <t>Net [Kg]</t>
  </si>
  <si>
    <t>Lars Frerichs</t>
  </si>
  <si>
    <t>Document Created</t>
  </si>
  <si>
    <t>NEW</t>
  </si>
  <si>
    <t>Type</t>
  </si>
  <si>
    <t>Color</t>
  </si>
  <si>
    <t>Size</t>
  </si>
  <si>
    <t>City</t>
  </si>
  <si>
    <t>Mountain</t>
  </si>
  <si>
    <t>Race</t>
  </si>
  <si>
    <t>Yellow</t>
  </si>
  <si>
    <t>22"</t>
  </si>
  <si>
    <t>24"</t>
  </si>
  <si>
    <t>26"</t>
  </si>
  <si>
    <t>28"</t>
  </si>
  <si>
    <t>String pos.</t>
  </si>
  <si>
    <t>9</t>
  </si>
  <si>
    <t>7-8</t>
  </si>
  <si>
    <t>Y</t>
  </si>
  <si>
    <t>type</t>
  </si>
  <si>
    <t>color</t>
  </si>
  <si>
    <t>size</t>
  </si>
  <si>
    <t>X</t>
  </si>
  <si>
    <t>Pedal</t>
  </si>
  <si>
    <t>Flat</t>
  </si>
  <si>
    <t>Cage</t>
  </si>
  <si>
    <t>Clip</t>
  </si>
  <si>
    <t>13-14</t>
  </si>
  <si>
    <t>FL</t>
  </si>
  <si>
    <t>CA</t>
  </si>
  <si>
    <t>CL</t>
  </si>
  <si>
    <t>pedal</t>
  </si>
  <si>
    <t>Saddle</t>
  </si>
  <si>
    <t>Universal standard</t>
  </si>
  <si>
    <t>Soft Gel</t>
  </si>
  <si>
    <t>Spring Suspension</t>
  </si>
  <si>
    <t>Racing Female</t>
  </si>
  <si>
    <t>Racing Male</t>
  </si>
  <si>
    <t>18-19</t>
  </si>
  <si>
    <t>S1</t>
  </si>
  <si>
    <t>S2</t>
  </si>
  <si>
    <t>S3</t>
  </si>
  <si>
    <t>S4</t>
  </si>
  <si>
    <t>S5</t>
  </si>
  <si>
    <t>sadle</t>
  </si>
  <si>
    <t>Brake System</t>
  </si>
  <si>
    <t>Disc brake</t>
  </si>
  <si>
    <t>Drum brake</t>
  </si>
  <si>
    <t>Rim brake</t>
  </si>
  <si>
    <t>15-17</t>
  </si>
  <si>
    <t>DSC</t>
  </si>
  <si>
    <t>DRM</t>
  </si>
  <si>
    <t>RIM</t>
  </si>
  <si>
    <t>brake</t>
  </si>
  <si>
    <t>Gear</t>
  </si>
  <si>
    <t>Metrea</t>
  </si>
  <si>
    <t>Nexus</t>
  </si>
  <si>
    <t>Alfine</t>
  </si>
  <si>
    <t>Capreo</t>
  </si>
  <si>
    <t>Tiagra</t>
  </si>
  <si>
    <t>Sora</t>
  </si>
  <si>
    <t>Deore</t>
  </si>
  <si>
    <t>Teorney</t>
  </si>
  <si>
    <t>10-12</t>
  </si>
  <si>
    <t>MET</t>
  </si>
  <si>
    <t>NEX</t>
  </si>
  <si>
    <t>ALF</t>
  </si>
  <si>
    <t>CAP</t>
  </si>
  <si>
    <t>105</t>
  </si>
  <si>
    <t>TIA</t>
  </si>
  <si>
    <t>SOR</t>
  </si>
  <si>
    <t>DEO</t>
  </si>
  <si>
    <t>TEO</t>
  </si>
  <si>
    <t>gear</t>
  </si>
  <si>
    <t>Phone Mount</t>
  </si>
  <si>
    <t>ePhone 15</t>
  </si>
  <si>
    <t>ePhone 16</t>
  </si>
  <si>
    <t>ePhone 17</t>
  </si>
  <si>
    <t>Samsing 25</t>
  </si>
  <si>
    <t>Samsing 26</t>
  </si>
  <si>
    <t>Samsing 27</t>
  </si>
  <si>
    <t>EP15</t>
  </si>
  <si>
    <t>EP16</t>
  </si>
  <si>
    <t>EP17</t>
  </si>
  <si>
    <t>SA25</t>
  </si>
  <si>
    <t>SA26</t>
  </si>
  <si>
    <t>SA27</t>
  </si>
  <si>
    <t>pdmnt</t>
  </si>
  <si>
    <t>22</t>
  </si>
  <si>
    <t>23</t>
  </si>
  <si>
    <t>23,5</t>
  </si>
  <si>
    <t>22,5</t>
  </si>
  <si>
    <t>25</t>
  </si>
  <si>
    <t>25,5</t>
  </si>
  <si>
    <t>18</t>
  </si>
  <si>
    <t>18,5</t>
  </si>
  <si>
    <t>Item</t>
  </si>
  <si>
    <t>Comments</t>
  </si>
  <si>
    <t>0010</t>
  </si>
  <si>
    <t>FRAME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</si>
  <si>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</si>
  <si>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</si>
  <si>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</si>
  <si>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</si>
  <si>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</si>
  <si>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</si>
  <si>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</si>
  <si>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</si>
  <si>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</si>
  <si>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</si>
  <si>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</si>
  <si>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26</t>
  </si>
  <si>
    <t>28</t>
  </si>
  <si>
    <t>Brake system</t>
  </si>
  <si>
    <t>Phone Device Mount Kit</t>
  </si>
  <si>
    <t>1</t>
  </si>
  <si>
    <t>5</t>
  </si>
  <si>
    <t>Characteristics</t>
  </si>
  <si>
    <t>Value Key</t>
  </si>
  <si>
    <t>Value Descr</t>
  </si>
  <si>
    <t>POS from</t>
  </si>
  <si>
    <t>cstic technical name</t>
  </si>
  <si>
    <t>BRAKE</t>
  </si>
  <si>
    <t>GEAR</t>
  </si>
  <si>
    <t>Bike Model</t>
  </si>
  <si>
    <t>CBIKE</t>
  </si>
  <si>
    <t>CWG Bike</t>
  </si>
  <si>
    <t>CBIKE_SIZE</t>
  </si>
  <si>
    <t>City Bike</t>
  </si>
  <si>
    <t>Mountain Bike</t>
  </si>
  <si>
    <t>Race Bike</t>
  </si>
  <si>
    <t>24</t>
  </si>
  <si>
    <t>VC MODEL Definition</t>
  </si>
  <si>
    <t>OPTION</t>
  </si>
  <si>
    <t>Bottle</t>
  </si>
  <si>
    <t>Typecode</t>
  </si>
  <si>
    <t>VCE_TYPECODE</t>
  </si>
  <si>
    <t>Procedure: PRO_TYPECODE_CBIKE</t>
  </si>
  <si>
    <t>B1</t>
  </si>
  <si>
    <t>Standard Black</t>
  </si>
  <si>
    <t>Synco Sport</t>
  </si>
  <si>
    <t>No rules | Default: CBIKE</t>
  </si>
  <si>
    <t>Calculated weight | PRO_WEIGHT_CBIKE</t>
  </si>
  <si>
    <t>PMX</t>
  </si>
  <si>
    <t>Plant (not for PMX)</t>
  </si>
  <si>
    <t>PRODVIEW</t>
  </si>
  <si>
    <t>GLBL</t>
  </si>
  <si>
    <t>CONS_DEF</t>
  </si>
  <si>
    <t>BIKE</t>
  </si>
  <si>
    <t>CLASS_GRP</t>
  </si>
  <si>
    <t>CUST_ID</t>
  </si>
  <si>
    <t>CWG</t>
  </si>
  <si>
    <r>
      <t xml:space="preserve">Technical Data:  </t>
    </r>
    <r>
      <rPr>
        <sz val="8"/>
        <rFont val="Arial"/>
        <family val="2"/>
      </rPr>
      <t>(fill out by VC modeler)</t>
    </r>
  </si>
  <si>
    <t>MTX_ID</t>
  </si>
  <si>
    <t>Matrix Owner: John Doe</t>
  </si>
  <si>
    <t>BU: AG</t>
  </si>
  <si>
    <t>POS     to</t>
  </si>
  <si>
    <t>Worksheet    cstic dep</t>
  </si>
  <si>
    <t>C:\TEMP\MTX_IN\</t>
  </si>
  <si>
    <t>VCE00</t>
  </si>
  <si>
    <t>KMAT</t>
  </si>
  <si>
    <t>Weight (gross) [kg]</t>
  </si>
  <si>
    <t>VCE_WEIGHT_GROSS</t>
  </si>
  <si>
    <t>0130</t>
  </si>
  <si>
    <t>Weight (net) [kg]</t>
  </si>
  <si>
    <t>VCE_WEIGHT_NET</t>
  </si>
  <si>
    <t>bottle</t>
  </si>
  <si>
    <t>6</t>
  </si>
  <si>
    <t>7</t>
  </si>
  <si>
    <t>8</t>
  </si>
  <si>
    <t>10</t>
  </si>
  <si>
    <t>12</t>
  </si>
  <si>
    <t>13</t>
  </si>
  <si>
    <t>14</t>
  </si>
  <si>
    <t>15</t>
  </si>
  <si>
    <t>17</t>
  </si>
  <si>
    <t>19</t>
  </si>
  <si>
    <t>20</t>
  </si>
  <si>
    <t>21</t>
  </si>
  <si>
    <t>20-21</t>
  </si>
  <si>
    <t>22-25</t>
  </si>
  <si>
    <t>CWGBIKE00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</si>
</sst>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Myriad Pro"/>
      <family val="2"/>
    </font>
    <font>
      <b/>
      <sz val="10"/>
      <color indexed="10"/>
      <name val="Arial"/>
      <family val="2"/>
    </font>
    <font>
      <sz val="11"/>
      <color rgb="FF9C0006"/>
      <name val="Calibri"/>
      <family val="2"/>
      <scheme val="minor"/>
    </font>
    <font>
      <b/>
      <sz val="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6" borderId="0" applyNumberFormat="0" applyBorder="0" applyAlignment="0" applyProtection="0"/>
    <xf numFmtId="0" fontId="10" fillId="0" borderId="0"/>
  </cellStyleXfs>
  <cellXfs count="158">
    <xf numFmtId="0" fontId="0" fillId="0" borderId="0" xfId="0"/>
    <xf numFmtId="0" fontId="0" fillId="0" borderId="0" xfId="0" applyBorder="1"/>
    <xf numFmtId="0" fontId="1" fillId="0" borderId="0" xfId="0" applyFont="1" applyAlignment="1">
      <alignment textRotation="90"/>
    </xf>
    <xf numFmtId="0" fontId="1" fillId="0" borderId="0" xfId="0" applyFont="1" applyBorder="1"/>
    <xf numFmtId="0" fontId="2" fillId="0" borderId="0" xfId="0" applyFont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14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6" xfId="0" applyNumberForma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14" fontId="1" fillId="0" borderId="5" xfId="0" applyNumberFormat="1" applyFont="1" applyBorder="1" applyAlignment="1">
      <alignment horizontal="center" vertical="top" wrapText="1"/>
    </xf>
    <xf numFmtId="0" fontId="1" fillId="3" borderId="6" xfId="0" applyFont="1" applyFill="1" applyBorder="1"/>
    <xf numFmtId="0" fontId="1" fillId="2" borderId="1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quotePrefix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8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2" borderId="6" xfId="1" applyFill="1" applyBorder="1" applyAlignment="1">
      <alignment horizontal="center" vertical="center"/>
    </xf>
    <xf numFmtId="49" fontId="1" fillId="0" borderId="35" xfId="2" applyNumberFormat="1" applyFont="1" applyBorder="1" applyAlignment="1">
      <alignment horizontal="center" vertical="center"/>
    </xf>
    <xf numFmtId="49" fontId="1" fillId="0" borderId="35" xfId="2" applyNumberFormat="1" applyFont="1" applyBorder="1" applyAlignment="1">
      <alignment vertical="center"/>
    </xf>
    <xf numFmtId="49" fontId="1" fillId="0" borderId="36" xfId="2" applyNumberFormat="1" applyFont="1" applyBorder="1" applyAlignment="1">
      <alignment wrapText="1"/>
    </xf>
    <xf numFmtId="49" fontId="1" fillId="0" borderId="37" xfId="2" applyNumberFormat="1" applyFont="1" applyBorder="1" applyAlignment="1">
      <alignment horizontal="center" vertical="center"/>
    </xf>
    <xf numFmtId="49" fontId="1" fillId="0" borderId="37" xfId="2" applyNumberFormat="1" applyFont="1" applyBorder="1" applyAlignment="1">
      <alignment vertical="center"/>
    </xf>
    <xf numFmtId="49" fontId="1" fillId="0" borderId="10" xfId="2" applyNumberFormat="1" applyFont="1" applyBorder="1" applyAlignment="1">
      <alignment horizontal="center" vertical="center"/>
    </xf>
    <xf numFmtId="49" fontId="1" fillId="2" borderId="37" xfId="2" applyNumberFormat="1" applyFont="1" applyFill="1" applyBorder="1" applyAlignment="1">
      <alignment horizontal="center" vertical="center"/>
    </xf>
    <xf numFmtId="49" fontId="1" fillId="2" borderId="37" xfId="2" applyNumberFormat="1" applyFont="1" applyFill="1" applyBorder="1" applyAlignment="1">
      <alignment vertical="center"/>
    </xf>
    <xf numFmtId="49" fontId="1" fillId="0" borderId="0" xfId="2" applyNumberFormat="1" applyFont="1" applyAlignment="1">
      <alignment horizontal="center"/>
    </xf>
    <xf numFmtId="49" fontId="1" fillId="0" borderId="0" xfId="2" applyNumberFormat="1" applyFont="1"/>
    <xf numFmtId="49" fontId="5" fillId="0" borderId="0" xfId="2" applyNumberFormat="1" applyFont="1" applyAlignment="1">
      <alignment vertical="center" wrapText="1"/>
    </xf>
    <xf numFmtId="49" fontId="11" fillId="0" borderId="0" xfId="2" applyNumberFormat="1" applyFont="1" applyAlignment="1">
      <alignment vertical="center" wrapText="1"/>
    </xf>
    <xf numFmtId="0" fontId="13" fillId="0" borderId="0" xfId="0" applyFont="1"/>
    <xf numFmtId="49" fontId="1" fillId="0" borderId="39" xfId="2" applyNumberFormat="1" applyFont="1" applyBorder="1" applyAlignment="1">
      <alignment vertical="center"/>
    </xf>
    <xf numFmtId="49" fontId="5" fillId="0" borderId="0" xfId="2" applyNumberFormat="1" applyFont="1" applyBorder="1" applyAlignment="1"/>
    <xf numFmtId="49" fontId="1" fillId="0" borderId="37" xfId="2" applyNumberFormat="1" applyFont="1" applyFill="1" applyBorder="1" applyAlignment="1">
      <alignment horizontal="center"/>
    </xf>
    <xf numFmtId="49" fontId="1" fillId="0" borderId="37" xfId="2" applyNumberFormat="1" applyFont="1" applyFill="1" applyBorder="1" applyAlignment="1">
      <alignment horizontal="center" vertical="center"/>
    </xf>
    <xf numFmtId="49" fontId="1" fillId="0" borderId="9" xfId="2" applyNumberFormat="1" applyFont="1" applyBorder="1" applyAlignment="1">
      <alignment wrapText="1"/>
    </xf>
    <xf numFmtId="49" fontId="1" fillId="0" borderId="38" xfId="2" applyNumberFormat="1" applyFont="1" applyBorder="1" applyAlignment="1">
      <alignment horizontal="center" vertical="center"/>
    </xf>
    <xf numFmtId="49" fontId="1" fillId="0" borderId="38" xfId="2" applyNumberFormat="1" applyFont="1" applyBorder="1" applyAlignment="1">
      <alignment vertical="center"/>
    </xf>
    <xf numFmtId="49" fontId="1" fillId="0" borderId="40" xfId="2" applyNumberFormat="1" applyFont="1" applyBorder="1" applyAlignment="1">
      <alignment horizontal="center" vertical="center"/>
    </xf>
    <xf numFmtId="49" fontId="1" fillId="0" borderId="40" xfId="2" applyNumberFormat="1" applyFont="1" applyBorder="1" applyAlignment="1">
      <alignment wrapText="1"/>
    </xf>
    <xf numFmtId="49" fontId="1" fillId="0" borderId="38" xfId="2" applyNumberFormat="1" applyFont="1" applyBorder="1" applyAlignment="1">
      <alignment wrapText="1"/>
    </xf>
    <xf numFmtId="49" fontId="1" fillId="0" borderId="39" xfId="2" applyNumberFormat="1" applyFont="1" applyBorder="1" applyAlignment="1">
      <alignment horizontal="center" vertical="center"/>
    </xf>
    <xf numFmtId="49" fontId="1" fillId="7" borderId="36" xfId="2" applyNumberFormat="1" applyFont="1" applyFill="1" applyBorder="1" applyAlignment="1">
      <alignment horizontal="center" vertical="center"/>
    </xf>
    <xf numFmtId="49" fontId="1" fillId="7" borderId="35" xfId="2" applyNumberFormat="1" applyFont="1" applyFill="1" applyBorder="1" applyAlignment="1">
      <alignment horizontal="center" vertical="center"/>
    </xf>
    <xf numFmtId="49" fontId="1" fillId="7" borderId="10" xfId="2" applyNumberFormat="1" applyFont="1" applyFill="1" applyBorder="1" applyAlignment="1">
      <alignment horizontal="center" vertical="center"/>
    </xf>
    <xf numFmtId="49" fontId="1" fillId="7" borderId="37" xfId="2" applyNumberFormat="1" applyFont="1" applyFill="1" applyBorder="1" applyAlignment="1">
      <alignment horizontal="center" vertical="center"/>
    </xf>
    <xf numFmtId="49" fontId="1" fillId="0" borderId="37" xfId="2" applyNumberFormat="1" applyFont="1" applyBorder="1" applyAlignment="1">
      <alignment horizontal="left" vertical="center"/>
    </xf>
    <xf numFmtId="49" fontId="1" fillId="7" borderId="37" xfId="2" applyNumberFormat="1" applyFont="1" applyFill="1" applyBorder="1" applyAlignment="1">
      <alignment vertical="center"/>
    </xf>
    <xf numFmtId="49" fontId="1" fillId="8" borderId="10" xfId="2" applyNumberFormat="1" applyFont="1" applyFill="1" applyBorder="1" applyAlignment="1">
      <alignment horizontal="center" vertical="center"/>
    </xf>
    <xf numFmtId="49" fontId="1" fillId="8" borderId="37" xfId="2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1" fillId="0" borderId="35" xfId="2" applyNumberFormat="1" applyFont="1" applyBorder="1" applyAlignment="1">
      <alignment vertical="center"/>
    </xf>
    <xf numFmtId="0" fontId="1" fillId="0" borderId="37" xfId="2" applyNumberFormat="1" applyFont="1" applyBorder="1" applyAlignment="1">
      <alignment vertical="center"/>
    </xf>
    <xf numFmtId="49" fontId="5" fillId="9" borderId="13" xfId="2" applyNumberFormat="1" applyFont="1" applyFill="1" applyBorder="1" applyAlignment="1">
      <alignment horizontal="center" vertical="center" wrapText="1"/>
    </xf>
    <xf numFmtId="49" fontId="5" fillId="9" borderId="2" xfId="2" applyNumberFormat="1" applyFont="1" applyFill="1" applyBorder="1" applyAlignment="1">
      <alignment horizontal="center" vertical="center" wrapText="1"/>
    </xf>
    <xf numFmtId="49" fontId="5" fillId="9" borderId="6" xfId="2" applyNumberFormat="1" applyFont="1" applyFill="1" applyBorder="1" applyAlignment="1">
      <alignment horizontal="left" vertical="center" wrapText="1"/>
    </xf>
    <xf numFmtId="49" fontId="1" fillId="9" borderId="2" xfId="2" applyNumberFormat="1" applyFont="1" applyFill="1" applyBorder="1" applyAlignment="1">
      <alignment textRotation="90" wrapText="1"/>
    </xf>
    <xf numFmtId="49" fontId="1" fillId="9" borderId="6" xfId="2" applyNumberFormat="1" applyFont="1" applyFill="1" applyBorder="1" applyAlignment="1">
      <alignment textRotation="90" wrapText="1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 textRotation="90"/>
    </xf>
    <xf numFmtId="0" fontId="8" fillId="9" borderId="6" xfId="0" applyFont="1" applyFill="1" applyBorder="1" applyAlignment="1">
      <alignment horizontal="center" vertical="center" textRotation="90"/>
    </xf>
    <xf numFmtId="0" fontId="8" fillId="9" borderId="17" xfId="0" applyFont="1" applyFill="1" applyBorder="1" applyAlignment="1">
      <alignment horizontal="center" vertical="center" textRotation="90"/>
    </xf>
    <xf numFmtId="0" fontId="8" fillId="9" borderId="18" xfId="0" applyFont="1" applyFill="1" applyBorder="1" applyAlignment="1">
      <alignment horizontal="center" vertical="center" textRotation="90"/>
    </xf>
    <xf numFmtId="0" fontId="8" fillId="9" borderId="24" xfId="0" applyFont="1" applyFill="1" applyBorder="1" applyAlignment="1">
      <alignment horizontal="center" vertical="center" textRotation="90"/>
    </xf>
    <xf numFmtId="0" fontId="7" fillId="9" borderId="1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49" fontId="7" fillId="9" borderId="16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center" vertical="center"/>
    </xf>
    <xf numFmtId="49" fontId="7" fillId="9" borderId="17" xfId="0" applyNumberFormat="1" applyFont="1" applyFill="1" applyBorder="1" applyAlignment="1">
      <alignment horizontal="center" vertical="center"/>
    </xf>
    <xf numFmtId="49" fontId="7" fillId="9" borderId="24" xfId="0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 textRotation="90"/>
    </xf>
    <xf numFmtId="0" fontId="1" fillId="9" borderId="6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horizontal="center" vertical="center" textRotation="90" wrapText="1"/>
    </xf>
    <xf numFmtId="0" fontId="0" fillId="9" borderId="6" xfId="0" applyFill="1" applyBorder="1" applyAlignment="1">
      <alignment horizontal="center" vertical="center" textRotation="90"/>
    </xf>
    <xf numFmtId="1" fontId="1" fillId="9" borderId="6" xfId="0" applyNumberFormat="1" applyFont="1" applyFill="1" applyBorder="1"/>
    <xf numFmtId="49" fontId="1" fillId="9" borderId="6" xfId="0" quotePrefix="1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center"/>
    </xf>
    <xf numFmtId="0" fontId="0" fillId="2" borderId="24" xfId="0" applyFill="1" applyBorder="1"/>
    <xf numFmtId="49" fontId="5" fillId="9" borderId="33" xfId="2" applyNumberFormat="1" applyFont="1" applyFill="1" applyBorder="1" applyAlignment="1">
      <alignment horizontal="center" vertical="center" wrapText="1"/>
    </xf>
    <xf numFmtId="49" fontId="5" fillId="9" borderId="34" xfId="2" applyNumberFormat="1" applyFont="1" applyFill="1" applyBorder="1" applyAlignment="1">
      <alignment horizontal="center" vertical="center" wrapText="1"/>
    </xf>
    <xf numFmtId="49" fontId="5" fillId="9" borderId="24" xfId="2" applyNumberFormat="1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16" xfId="0" applyFont="1" applyFill="1" applyBorder="1" applyAlignment="1">
      <alignment horizontal="center" vertical="center"/>
    </xf>
    <xf numFmtId="0" fontId="12" fillId="0" borderId="6" xfId="1" applyFill="1" applyBorder="1" applyAlignment="1">
      <alignment horizontal="center" vertical="center"/>
    </xf>
    <xf numFmtId="0" fontId="12" fillId="0" borderId="17" xfId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2" fillId="0" borderId="16" xfId="1" applyFill="1" applyBorder="1" applyAlignment="1">
      <alignment horizontal="center" vertical="center"/>
    </xf>
    <xf numFmtId="0" fontId="0" fillId="0" borderId="0" xfId="0" applyFill="1"/>
  </cellXfs>
  <cellStyles count="3">
    <cellStyle name="Normal 2" xfId="2"/>
    <cellStyle name="Schlecht" xfId="1" builtinId="27"/>
    <cellStyle name="Standard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outlinePr summaryBelow="0"/>
  </sheetPr>
  <dimension ref="B2:O82"/>
  <sheetViews>
    <sheetView showGridLines="0" tabSelected="1" workbookViewId="0">
      <selection activeCell="D10" sqref="D10"/>
    </sheetView>
  </sheetViews>
  <sheetFormatPr baseColWidth="10" defaultRowHeight="12.75" outlineLevelRow="1" x14ac:dyDescent="0.2"/>
  <cols>
    <col min="1" max="1" width="3.42578125" customWidth="1"/>
    <col min="2" max="2" width="6.5703125" customWidth="1"/>
    <col min="3" max="3" width="27.5703125" customWidth="1"/>
    <col min="4" max="4" width="15.42578125" bestFit="1" customWidth="1"/>
    <col min="5" max="5" width="16.5703125" customWidth="1"/>
    <col min="6" max="6" width="8.85546875" bestFit="1" customWidth="1"/>
    <col min="7" max="7" width="8.140625" bestFit="1" customWidth="1"/>
    <col min="8" max="8" width="25" customWidth="1"/>
    <col min="9" max="9" width="48.85546875" customWidth="1"/>
    <col min="10" max="14" width="3.140625" customWidth="1"/>
    <col min="15" max="256" width="9.140625" customWidth="1"/>
  </cols>
  <sheetData>
    <row r="2" spans="3:4" ht="41.25" customHeight="1" x14ac:dyDescent="0.4">
      <c r="C2" s="76" t="s">
        <v>161</v>
      </c>
    </row>
    <row r="3" spans="3:4" ht="12.75" customHeight="1" x14ac:dyDescent="0.2">
      <c r="C3" s="31"/>
    </row>
    <row r="4" spans="3:4" x14ac:dyDescent="0.2">
      <c r="C4" s="31" t="str">
        <f>CONCATENATE("KMAT: ",D10," | VCE X Bike",RIGHT(D10,2))</f>
        <v>KMAT: CWGBIKE00 | VCE X Bike00</v>
      </c>
    </row>
    <row r="5" spans="3:4" x14ac:dyDescent="0.2">
      <c r="C5" s="31" t="s">
        <v>183</v>
      </c>
    </row>
    <row r="6" spans="3:4" x14ac:dyDescent="0.2">
      <c r="C6" s="31" t="s">
        <v>184</v>
      </c>
    </row>
    <row r="7" spans="3:4" x14ac:dyDescent="0.2">
      <c r="C7" s="31"/>
    </row>
    <row r="8" spans="3:4" outlineLevel="1" x14ac:dyDescent="0.2">
      <c r="C8" s="32" t="s">
        <v>181</v>
      </c>
    </row>
    <row r="9" spans="3:4" ht="15" customHeight="1" outlineLevel="1" x14ac:dyDescent="0.2">
      <c r="C9" s="96" t="s">
        <v>182</v>
      </c>
      <c r="D9" s="96" t="str">
        <f>CONCATENATE("pmx",D10)</f>
        <v>pmxCWGBIKE00</v>
      </c>
    </row>
    <row r="10" spans="3:4" ht="15" customHeight="1" outlineLevel="1" x14ac:dyDescent="0.2">
      <c r="C10" s="96" t="s">
        <v>189</v>
      </c>
      <c r="D10" s="134" t="s">
        <v>210</v>
      </c>
    </row>
    <row r="11" spans="3:4" ht="15" customHeight="1" outlineLevel="1" x14ac:dyDescent="0.2">
      <c r="C11" s="96" t="s">
        <v>33</v>
      </c>
      <c r="D11" s="96" t="s">
        <v>172</v>
      </c>
    </row>
    <row r="12" spans="3:4" ht="15" customHeight="1" outlineLevel="1" x14ac:dyDescent="0.2">
      <c r="C12" s="96" t="s">
        <v>173</v>
      </c>
      <c r="D12" s="97"/>
    </row>
    <row r="13" spans="3:4" ht="15" customHeight="1" outlineLevel="1" x14ac:dyDescent="0.2">
      <c r="C13" s="96" t="s">
        <v>174</v>
      </c>
      <c r="D13" s="96" t="s">
        <v>175</v>
      </c>
    </row>
    <row r="14" spans="3:4" ht="15" customHeight="1" outlineLevel="1" x14ac:dyDescent="0.2">
      <c r="C14" s="96" t="s">
        <v>176</v>
      </c>
      <c r="D14" s="96" t="s">
        <v>177</v>
      </c>
    </row>
    <row r="15" spans="3:4" ht="15" customHeight="1" outlineLevel="1" x14ac:dyDescent="0.2">
      <c r="C15" s="96" t="s">
        <v>179</v>
      </c>
      <c r="D15" s="96" t="s">
        <v>180</v>
      </c>
    </row>
    <row r="16" spans="3:4" ht="15" customHeight="1" outlineLevel="1" x14ac:dyDescent="0.2">
      <c r="C16" s="96" t="s">
        <v>178</v>
      </c>
      <c r="D16" s="96" t="s">
        <v>188</v>
      </c>
    </row>
    <row r="18" spans="2:14" ht="48.75" customHeight="1" x14ac:dyDescent="0.2">
      <c r="B18" s="100" t="s">
        <v>125</v>
      </c>
      <c r="C18" s="100" t="s">
        <v>146</v>
      </c>
      <c r="D18" s="101" t="s">
        <v>147</v>
      </c>
      <c r="E18" s="101" t="s">
        <v>148</v>
      </c>
      <c r="F18" s="101" t="s">
        <v>149</v>
      </c>
      <c r="G18" s="101" t="s">
        <v>185</v>
      </c>
      <c r="H18" s="101" t="s">
        <v>150</v>
      </c>
      <c r="I18" s="102" t="s">
        <v>126</v>
      </c>
      <c r="J18" s="136" t="s">
        <v>186</v>
      </c>
      <c r="K18" s="137"/>
      <c r="L18" s="137"/>
      <c r="M18" s="137"/>
      <c r="N18" s="138"/>
    </row>
    <row r="19" spans="2:14" ht="41.25" x14ac:dyDescent="0.2">
      <c r="B19" s="100"/>
      <c r="C19" s="100"/>
      <c r="D19" s="100"/>
      <c r="E19" s="100"/>
      <c r="F19" s="100"/>
      <c r="G19" s="100"/>
      <c r="H19" s="100"/>
      <c r="I19" s="100"/>
      <c r="J19" s="103" t="s">
        <v>128</v>
      </c>
      <c r="K19" s="103" t="s">
        <v>151</v>
      </c>
      <c r="L19" s="103" t="s">
        <v>152</v>
      </c>
      <c r="M19" s="103" t="s">
        <v>162</v>
      </c>
      <c r="N19" s="104" t="s">
        <v>21</v>
      </c>
    </row>
    <row r="20" spans="2:14" x14ac:dyDescent="0.2">
      <c r="B20" s="64" t="s">
        <v>127</v>
      </c>
      <c r="C20" s="65" t="s">
        <v>153</v>
      </c>
      <c r="D20" s="88"/>
      <c r="E20" s="89"/>
      <c r="F20" s="64" t="s">
        <v>144</v>
      </c>
      <c r="G20" s="64" t="s">
        <v>145</v>
      </c>
      <c r="H20" s="98" t="str">
        <f>CONCATENATE(D10,"_MODEL")</f>
        <v>CWGBIKE00_MODEL</v>
      </c>
      <c r="I20" s="66" t="s">
        <v>170</v>
      </c>
      <c r="J20" s="66"/>
      <c r="K20" s="66"/>
      <c r="L20" s="66"/>
      <c r="M20" s="66"/>
      <c r="N20" s="87"/>
    </row>
    <row r="21" spans="2:14" outlineLevel="1" x14ac:dyDescent="0.2">
      <c r="B21" s="87"/>
      <c r="C21" s="77"/>
      <c r="D21" s="69" t="s">
        <v>154</v>
      </c>
      <c r="E21" s="69" t="s">
        <v>155</v>
      </c>
      <c r="F21" s="87"/>
      <c r="G21" s="87"/>
      <c r="H21" s="77"/>
      <c r="I21" s="81"/>
      <c r="J21" s="81"/>
      <c r="K21" s="81"/>
      <c r="L21" s="81"/>
      <c r="M21" s="81"/>
      <c r="N21" s="87"/>
    </row>
    <row r="22" spans="2:14" x14ac:dyDescent="0.2">
      <c r="B22" s="67" t="s">
        <v>129</v>
      </c>
      <c r="C22" s="68" t="s">
        <v>33</v>
      </c>
      <c r="D22" s="90"/>
      <c r="E22" s="91"/>
      <c r="F22" s="67" t="s">
        <v>196</v>
      </c>
      <c r="G22" s="67" t="s">
        <v>196</v>
      </c>
      <c r="H22" s="99" t="str">
        <f>CONCATENATE(D10,"_TYPE")</f>
        <v>CWGBIKE00_TYPE</v>
      </c>
      <c r="I22" s="67"/>
      <c r="J22" s="79" t="s">
        <v>51</v>
      </c>
      <c r="K22" s="79" t="s">
        <v>51</v>
      </c>
      <c r="L22" s="79" t="s">
        <v>51</v>
      </c>
      <c r="M22" s="80" t="s">
        <v>51</v>
      </c>
      <c r="N22" s="67" t="s">
        <v>51</v>
      </c>
    </row>
    <row r="23" spans="2:14" outlineLevel="1" x14ac:dyDescent="0.2">
      <c r="B23" s="67"/>
      <c r="C23" s="68"/>
      <c r="D23" s="69" t="s">
        <v>2</v>
      </c>
      <c r="E23" s="67" t="s">
        <v>157</v>
      </c>
      <c r="F23" s="67"/>
      <c r="G23" s="67"/>
      <c r="H23" s="68"/>
      <c r="I23" s="67"/>
      <c r="J23" s="80"/>
      <c r="K23" s="79"/>
      <c r="L23" s="79"/>
      <c r="M23" s="80"/>
      <c r="N23" s="67"/>
    </row>
    <row r="24" spans="2:14" outlineLevel="1" x14ac:dyDescent="0.2">
      <c r="B24" s="67"/>
      <c r="C24" s="68"/>
      <c r="D24" s="69" t="s">
        <v>25</v>
      </c>
      <c r="E24" s="67" t="s">
        <v>158</v>
      </c>
      <c r="F24" s="67"/>
      <c r="G24" s="67"/>
      <c r="H24" s="68"/>
      <c r="I24" s="67"/>
      <c r="J24" s="80"/>
      <c r="K24" s="79"/>
      <c r="L24" s="79"/>
      <c r="M24" s="80"/>
      <c r="N24" s="67"/>
    </row>
    <row r="25" spans="2:14" outlineLevel="1" x14ac:dyDescent="0.2">
      <c r="B25" s="67"/>
      <c r="C25" s="68"/>
      <c r="D25" s="69" t="s">
        <v>10</v>
      </c>
      <c r="E25" s="67" t="s">
        <v>159</v>
      </c>
      <c r="F25" s="67"/>
      <c r="G25" s="67"/>
      <c r="H25" s="68"/>
      <c r="I25" s="67"/>
      <c r="J25" s="80"/>
      <c r="K25" s="79"/>
      <c r="L25" s="79"/>
      <c r="M25" s="80"/>
      <c r="N25" s="67"/>
    </row>
    <row r="26" spans="2:14" collapsed="1" x14ac:dyDescent="0.2">
      <c r="B26" s="70" t="s">
        <v>130</v>
      </c>
      <c r="C26" s="71" t="s">
        <v>35</v>
      </c>
      <c r="D26" s="90"/>
      <c r="E26" s="91"/>
      <c r="F26" s="67" t="s">
        <v>197</v>
      </c>
      <c r="G26" s="67" t="s">
        <v>198</v>
      </c>
      <c r="H26" s="99" t="str">
        <f>CONCATENATE(D10,"_SIZE")</f>
        <v>CWGBIKE00_SIZE</v>
      </c>
      <c r="I26" s="68" t="s">
        <v>156</v>
      </c>
      <c r="J26" s="79" t="s">
        <v>51</v>
      </c>
      <c r="K26" s="79"/>
      <c r="L26" s="79"/>
      <c r="M26" s="80"/>
      <c r="N26" s="67"/>
    </row>
    <row r="27" spans="2:14" hidden="1" outlineLevel="1" x14ac:dyDescent="0.2">
      <c r="B27" s="70"/>
      <c r="C27" s="71"/>
      <c r="D27" s="69" t="s">
        <v>117</v>
      </c>
      <c r="E27" s="67" t="s">
        <v>40</v>
      </c>
      <c r="F27" s="67"/>
      <c r="G27" s="67"/>
      <c r="H27" s="99"/>
      <c r="I27" s="68"/>
      <c r="J27" s="80"/>
      <c r="K27" s="79"/>
      <c r="L27" s="79"/>
      <c r="M27" s="80"/>
      <c r="N27" s="67"/>
    </row>
    <row r="28" spans="2:14" hidden="1" outlineLevel="1" x14ac:dyDescent="0.2">
      <c r="B28" s="70"/>
      <c r="C28" s="71"/>
      <c r="D28" s="69" t="s">
        <v>160</v>
      </c>
      <c r="E28" s="67" t="s">
        <v>41</v>
      </c>
      <c r="F28" s="67"/>
      <c r="G28" s="67"/>
      <c r="H28" s="99"/>
      <c r="I28" s="68"/>
      <c r="J28" s="80"/>
      <c r="K28" s="79"/>
      <c r="L28" s="79"/>
      <c r="M28" s="80"/>
      <c r="N28" s="67"/>
    </row>
    <row r="29" spans="2:14" hidden="1" outlineLevel="1" x14ac:dyDescent="0.2">
      <c r="B29" s="70"/>
      <c r="C29" s="71"/>
      <c r="D29" s="69" t="s">
        <v>140</v>
      </c>
      <c r="E29" s="67" t="s">
        <v>42</v>
      </c>
      <c r="F29" s="67"/>
      <c r="G29" s="67"/>
      <c r="H29" s="99"/>
      <c r="I29" s="68"/>
      <c r="J29" s="80"/>
      <c r="K29" s="79"/>
      <c r="L29" s="79"/>
      <c r="M29" s="80"/>
      <c r="N29" s="67"/>
    </row>
    <row r="30" spans="2:14" hidden="1" outlineLevel="1" x14ac:dyDescent="0.2">
      <c r="B30" s="70"/>
      <c r="C30" s="71"/>
      <c r="D30" s="69" t="s">
        <v>141</v>
      </c>
      <c r="E30" s="67" t="s">
        <v>43</v>
      </c>
      <c r="F30" s="67"/>
      <c r="G30" s="67"/>
      <c r="H30" s="99"/>
      <c r="I30" s="68"/>
      <c r="J30" s="80"/>
      <c r="K30" s="79"/>
      <c r="L30" s="79"/>
      <c r="M30" s="80"/>
      <c r="N30" s="67"/>
    </row>
    <row r="31" spans="2:14" collapsed="1" x14ac:dyDescent="0.2">
      <c r="B31" s="70" t="s">
        <v>131</v>
      </c>
      <c r="C31" s="71" t="s">
        <v>34</v>
      </c>
      <c r="D31" s="90"/>
      <c r="E31" s="91"/>
      <c r="F31" s="67" t="s">
        <v>45</v>
      </c>
      <c r="G31" s="67" t="s">
        <v>45</v>
      </c>
      <c r="H31" s="99" t="str">
        <f>CONCATENATE(D10,"_COLOR")</f>
        <v>CWGBIKE00_COLOR</v>
      </c>
      <c r="I31" s="68"/>
      <c r="J31" s="79" t="s">
        <v>51</v>
      </c>
      <c r="K31" s="79"/>
      <c r="L31" s="79"/>
      <c r="M31" s="80"/>
      <c r="N31" s="67"/>
    </row>
    <row r="32" spans="2:14" hidden="1" outlineLevel="1" x14ac:dyDescent="0.2">
      <c r="B32" s="70"/>
      <c r="C32" s="71"/>
      <c r="D32" s="69" t="s">
        <v>1</v>
      </c>
      <c r="E32" s="67" t="s">
        <v>23</v>
      </c>
      <c r="F32" s="67"/>
      <c r="G32" s="67"/>
      <c r="H32" s="99"/>
      <c r="I32" s="68"/>
      <c r="J32" s="80"/>
      <c r="K32" s="79"/>
      <c r="L32" s="79"/>
      <c r="M32" s="80"/>
      <c r="N32" s="67"/>
    </row>
    <row r="33" spans="2:14" hidden="1" outlineLevel="1" x14ac:dyDescent="0.2">
      <c r="B33" s="70"/>
      <c r="C33" s="71"/>
      <c r="D33" s="69" t="s">
        <v>11</v>
      </c>
      <c r="E33" s="67" t="s">
        <v>24</v>
      </c>
      <c r="F33" s="67"/>
      <c r="G33" s="67"/>
      <c r="H33" s="99"/>
      <c r="I33" s="68"/>
      <c r="J33" s="80"/>
      <c r="K33" s="79"/>
      <c r="L33" s="79"/>
      <c r="M33" s="80"/>
      <c r="N33" s="67"/>
    </row>
    <row r="34" spans="2:14" hidden="1" outlineLevel="1" x14ac:dyDescent="0.2">
      <c r="B34" s="70"/>
      <c r="C34" s="71"/>
      <c r="D34" s="69" t="s">
        <v>47</v>
      </c>
      <c r="E34" s="67" t="s">
        <v>39</v>
      </c>
      <c r="F34" s="67"/>
      <c r="G34" s="67"/>
      <c r="H34" s="99"/>
      <c r="I34" s="68"/>
      <c r="J34" s="80"/>
      <c r="K34" s="79"/>
      <c r="L34" s="79"/>
      <c r="M34" s="80"/>
      <c r="N34" s="67"/>
    </row>
    <row r="35" spans="2:14" collapsed="1" x14ac:dyDescent="0.2">
      <c r="B35" s="70" t="s">
        <v>132</v>
      </c>
      <c r="C35" s="71" t="s">
        <v>83</v>
      </c>
      <c r="D35" s="90"/>
      <c r="E35" s="91"/>
      <c r="F35" s="67" t="s">
        <v>199</v>
      </c>
      <c r="G35" s="67" t="s">
        <v>200</v>
      </c>
      <c r="H35" s="99" t="str">
        <f>CONCATENATE(D10,"_GEAR")</f>
        <v>CWGBIKE00_GEAR</v>
      </c>
      <c r="I35" s="68"/>
      <c r="J35" s="80"/>
      <c r="K35" s="79"/>
      <c r="L35" s="79" t="s">
        <v>51</v>
      </c>
      <c r="M35" s="80"/>
      <c r="N35" s="67"/>
    </row>
    <row r="36" spans="2:14" hidden="1" outlineLevel="1" x14ac:dyDescent="0.2">
      <c r="B36" s="70"/>
      <c r="C36" s="71"/>
      <c r="D36" s="69" t="s">
        <v>93</v>
      </c>
      <c r="E36" s="67" t="s">
        <v>84</v>
      </c>
      <c r="F36" s="67"/>
      <c r="G36" s="67"/>
      <c r="H36" s="99"/>
      <c r="I36" s="68"/>
      <c r="J36" s="80"/>
      <c r="K36" s="79"/>
      <c r="L36" s="79"/>
      <c r="M36" s="80"/>
      <c r="N36" s="67"/>
    </row>
    <row r="37" spans="2:14" hidden="1" outlineLevel="1" x14ac:dyDescent="0.2">
      <c r="B37" s="70"/>
      <c r="C37" s="71"/>
      <c r="D37" s="69" t="s">
        <v>94</v>
      </c>
      <c r="E37" s="67" t="s">
        <v>85</v>
      </c>
      <c r="F37" s="67"/>
      <c r="G37" s="67"/>
      <c r="H37" s="99"/>
      <c r="I37" s="68"/>
      <c r="J37" s="80"/>
      <c r="K37" s="79"/>
      <c r="L37" s="79"/>
      <c r="M37" s="80"/>
      <c r="N37" s="67"/>
    </row>
    <row r="38" spans="2:14" hidden="1" outlineLevel="1" x14ac:dyDescent="0.2">
      <c r="B38" s="70"/>
      <c r="C38" s="71"/>
      <c r="D38" s="69" t="s">
        <v>95</v>
      </c>
      <c r="E38" s="67" t="s">
        <v>86</v>
      </c>
      <c r="F38" s="67"/>
      <c r="G38" s="67"/>
      <c r="H38" s="99"/>
      <c r="I38" s="68"/>
      <c r="J38" s="80"/>
      <c r="K38" s="79"/>
      <c r="L38" s="79"/>
      <c r="M38" s="80"/>
      <c r="N38" s="67"/>
    </row>
    <row r="39" spans="2:14" hidden="1" outlineLevel="1" x14ac:dyDescent="0.2">
      <c r="B39" s="70"/>
      <c r="C39" s="71"/>
      <c r="D39" s="69" t="s">
        <v>96</v>
      </c>
      <c r="E39" s="67" t="s">
        <v>87</v>
      </c>
      <c r="F39" s="67"/>
      <c r="G39" s="67"/>
      <c r="H39" s="99"/>
      <c r="I39" s="68"/>
      <c r="J39" s="80"/>
      <c r="K39" s="79"/>
      <c r="L39" s="79"/>
      <c r="M39" s="80"/>
      <c r="N39" s="67"/>
    </row>
    <row r="40" spans="2:14" hidden="1" outlineLevel="1" x14ac:dyDescent="0.2">
      <c r="B40" s="70"/>
      <c r="C40" s="71"/>
      <c r="D40" s="69" t="s">
        <v>97</v>
      </c>
      <c r="E40" s="67">
        <v>105</v>
      </c>
      <c r="F40" s="67"/>
      <c r="G40" s="67"/>
      <c r="H40" s="99"/>
      <c r="I40" s="68"/>
      <c r="J40" s="80"/>
      <c r="K40" s="79"/>
      <c r="L40" s="79"/>
      <c r="M40" s="80"/>
      <c r="N40" s="67"/>
    </row>
    <row r="41" spans="2:14" hidden="1" outlineLevel="1" x14ac:dyDescent="0.2">
      <c r="B41" s="70"/>
      <c r="C41" s="71"/>
      <c r="D41" s="69" t="s">
        <v>98</v>
      </c>
      <c r="E41" s="67" t="s">
        <v>88</v>
      </c>
      <c r="F41" s="67"/>
      <c r="G41" s="67"/>
      <c r="H41" s="99"/>
      <c r="I41" s="68"/>
      <c r="J41" s="80"/>
      <c r="K41" s="79"/>
      <c r="L41" s="79"/>
      <c r="M41" s="80"/>
      <c r="N41" s="67"/>
    </row>
    <row r="42" spans="2:14" hidden="1" outlineLevel="1" x14ac:dyDescent="0.2">
      <c r="B42" s="70"/>
      <c r="C42" s="71"/>
      <c r="D42" s="69" t="s">
        <v>99</v>
      </c>
      <c r="E42" s="67" t="s">
        <v>89</v>
      </c>
      <c r="F42" s="67"/>
      <c r="G42" s="67"/>
      <c r="H42" s="99"/>
      <c r="I42" s="68"/>
      <c r="J42" s="80"/>
      <c r="K42" s="79"/>
      <c r="L42" s="79"/>
      <c r="M42" s="80"/>
      <c r="N42" s="67"/>
    </row>
    <row r="43" spans="2:14" hidden="1" outlineLevel="1" x14ac:dyDescent="0.2">
      <c r="B43" s="70"/>
      <c r="C43" s="71"/>
      <c r="D43" s="69" t="s">
        <v>100</v>
      </c>
      <c r="E43" s="67" t="s">
        <v>90</v>
      </c>
      <c r="F43" s="67"/>
      <c r="G43" s="67"/>
      <c r="H43" s="99"/>
      <c r="I43" s="68"/>
      <c r="J43" s="80"/>
      <c r="K43" s="79"/>
      <c r="L43" s="79"/>
      <c r="M43" s="80"/>
      <c r="N43" s="67"/>
    </row>
    <row r="44" spans="2:14" hidden="1" outlineLevel="1" x14ac:dyDescent="0.2">
      <c r="B44" s="70"/>
      <c r="C44" s="71"/>
      <c r="D44" s="69" t="s">
        <v>101</v>
      </c>
      <c r="E44" s="67" t="s">
        <v>91</v>
      </c>
      <c r="F44" s="67"/>
      <c r="G44" s="67"/>
      <c r="H44" s="99"/>
      <c r="I44" s="68"/>
      <c r="J44" s="80"/>
      <c r="K44" s="79"/>
      <c r="L44" s="79"/>
      <c r="M44" s="80"/>
      <c r="N44" s="67"/>
    </row>
    <row r="45" spans="2:14" collapsed="1" x14ac:dyDescent="0.2">
      <c r="B45" s="70" t="s">
        <v>133</v>
      </c>
      <c r="C45" s="71" t="s">
        <v>52</v>
      </c>
      <c r="D45" s="90"/>
      <c r="E45" s="91"/>
      <c r="F45" s="67" t="s">
        <v>201</v>
      </c>
      <c r="G45" s="67" t="s">
        <v>202</v>
      </c>
      <c r="H45" s="99" t="str">
        <f>CONCATENATE(D10,"_PEDAL")</f>
        <v>CWGBIKE00_PEDAL</v>
      </c>
      <c r="I45" s="68"/>
      <c r="J45" s="80" t="s">
        <v>51</v>
      </c>
      <c r="K45" s="79"/>
      <c r="L45" s="79"/>
      <c r="M45" s="80"/>
      <c r="N45" s="67"/>
    </row>
    <row r="46" spans="2:14" hidden="1" outlineLevel="1" x14ac:dyDescent="0.2">
      <c r="B46" s="70"/>
      <c r="C46" s="71"/>
      <c r="D46" s="67" t="s">
        <v>57</v>
      </c>
      <c r="E46" s="67" t="s">
        <v>53</v>
      </c>
      <c r="F46" s="67"/>
      <c r="G46" s="67"/>
      <c r="H46" s="99"/>
      <c r="I46" s="68"/>
      <c r="J46" s="80"/>
      <c r="K46" s="79"/>
      <c r="L46" s="79"/>
      <c r="M46" s="80"/>
      <c r="N46" s="67"/>
    </row>
    <row r="47" spans="2:14" hidden="1" outlineLevel="1" x14ac:dyDescent="0.2">
      <c r="B47" s="70"/>
      <c r="C47" s="71"/>
      <c r="D47" s="67" t="s">
        <v>58</v>
      </c>
      <c r="E47" s="67" t="s">
        <v>54</v>
      </c>
      <c r="F47" s="67"/>
      <c r="G47" s="67"/>
      <c r="H47" s="99"/>
      <c r="I47" s="68"/>
      <c r="J47" s="80"/>
      <c r="K47" s="79"/>
      <c r="L47" s="79"/>
      <c r="M47" s="80"/>
      <c r="N47" s="67"/>
    </row>
    <row r="48" spans="2:14" hidden="1" outlineLevel="1" x14ac:dyDescent="0.2">
      <c r="B48" s="70"/>
      <c r="C48" s="71"/>
      <c r="D48" s="67" t="s">
        <v>59</v>
      </c>
      <c r="E48" s="67" t="s">
        <v>55</v>
      </c>
      <c r="F48" s="67"/>
      <c r="G48" s="67"/>
      <c r="H48" s="99"/>
      <c r="I48" s="68"/>
      <c r="J48" s="80"/>
      <c r="K48" s="79"/>
      <c r="L48" s="79"/>
      <c r="M48" s="80"/>
      <c r="N48" s="67"/>
    </row>
    <row r="49" spans="2:14" collapsed="1" x14ac:dyDescent="0.2">
      <c r="B49" s="70" t="s">
        <v>134</v>
      </c>
      <c r="C49" s="71" t="s">
        <v>142</v>
      </c>
      <c r="D49" s="90"/>
      <c r="E49" s="91"/>
      <c r="F49" s="67" t="s">
        <v>203</v>
      </c>
      <c r="G49" s="67" t="s">
        <v>204</v>
      </c>
      <c r="H49" s="99" t="str">
        <f>CONCATENATE(D10,"_BRAKE")</f>
        <v>CWGBIKE00_BRAKE</v>
      </c>
      <c r="I49" s="68"/>
      <c r="J49" s="80"/>
      <c r="K49" s="79" t="s">
        <v>51</v>
      </c>
      <c r="L49" s="79"/>
      <c r="M49" s="80"/>
      <c r="N49" s="67" t="s">
        <v>51</v>
      </c>
    </row>
    <row r="50" spans="2:14" hidden="1" outlineLevel="1" x14ac:dyDescent="0.2">
      <c r="B50" s="70"/>
      <c r="C50" s="71"/>
      <c r="D50" s="94" t="s">
        <v>79</v>
      </c>
      <c r="E50" s="95" t="s">
        <v>75</v>
      </c>
      <c r="F50" s="67"/>
      <c r="G50" s="67"/>
      <c r="H50" s="99"/>
      <c r="I50" s="68"/>
      <c r="J50" s="80"/>
      <c r="K50" s="79"/>
      <c r="L50" s="79"/>
      <c r="M50" s="80"/>
      <c r="N50" s="67"/>
    </row>
    <row r="51" spans="2:14" hidden="1" outlineLevel="1" x14ac:dyDescent="0.2">
      <c r="B51" s="70"/>
      <c r="C51" s="71"/>
      <c r="D51" s="94" t="s">
        <v>80</v>
      </c>
      <c r="E51" s="95" t="s">
        <v>76</v>
      </c>
      <c r="F51" s="67"/>
      <c r="G51" s="67"/>
      <c r="H51" s="99"/>
      <c r="I51" s="68"/>
      <c r="J51" s="80"/>
      <c r="K51" s="79"/>
      <c r="L51" s="79"/>
      <c r="M51" s="80"/>
      <c r="N51" s="67"/>
    </row>
    <row r="52" spans="2:14" hidden="1" outlineLevel="1" x14ac:dyDescent="0.2">
      <c r="B52" s="70"/>
      <c r="C52" s="71"/>
      <c r="D52" s="69" t="s">
        <v>81</v>
      </c>
      <c r="E52" s="95" t="s">
        <v>77</v>
      </c>
      <c r="F52" s="67"/>
      <c r="G52" s="67"/>
      <c r="H52" s="99"/>
      <c r="I52" s="68"/>
      <c r="J52" s="80"/>
      <c r="K52" s="79"/>
      <c r="L52" s="79"/>
      <c r="M52" s="80"/>
      <c r="N52" s="67"/>
    </row>
    <row r="53" spans="2:14" collapsed="1" x14ac:dyDescent="0.2">
      <c r="B53" s="70" t="s">
        <v>135</v>
      </c>
      <c r="C53" s="71" t="s">
        <v>61</v>
      </c>
      <c r="D53" s="90"/>
      <c r="E53" s="91"/>
      <c r="F53" s="67" t="s">
        <v>123</v>
      </c>
      <c r="G53" s="67" t="s">
        <v>205</v>
      </c>
      <c r="H53" s="99" t="str">
        <f>CONCATENATE(D10,"_SADDLE")</f>
        <v>CWGBIKE00_SADDLE</v>
      </c>
      <c r="I53" s="68"/>
      <c r="J53" s="80" t="s">
        <v>51</v>
      </c>
      <c r="K53" s="79"/>
      <c r="L53" s="79"/>
      <c r="M53" s="80"/>
      <c r="N53" s="67"/>
    </row>
    <row r="54" spans="2:14" hidden="1" outlineLevel="1" x14ac:dyDescent="0.2">
      <c r="B54" s="70"/>
      <c r="C54" s="71"/>
      <c r="D54" s="94" t="s">
        <v>68</v>
      </c>
      <c r="E54" s="95" t="s">
        <v>62</v>
      </c>
      <c r="F54" s="67"/>
      <c r="G54" s="67"/>
      <c r="H54" s="99"/>
      <c r="I54" s="68"/>
      <c r="J54" s="80"/>
      <c r="K54" s="79"/>
      <c r="L54" s="79"/>
      <c r="M54" s="80"/>
      <c r="N54" s="67"/>
    </row>
    <row r="55" spans="2:14" hidden="1" outlineLevel="1" x14ac:dyDescent="0.2">
      <c r="B55" s="70"/>
      <c r="C55" s="71"/>
      <c r="D55" s="94" t="s">
        <v>69</v>
      </c>
      <c r="E55" s="95" t="s">
        <v>63</v>
      </c>
      <c r="F55" s="67"/>
      <c r="G55" s="67"/>
      <c r="H55" s="99"/>
      <c r="I55" s="68"/>
      <c r="J55" s="80"/>
      <c r="K55" s="79"/>
      <c r="L55" s="79"/>
      <c r="M55" s="80"/>
      <c r="N55" s="67"/>
    </row>
    <row r="56" spans="2:14" hidden="1" outlineLevel="1" x14ac:dyDescent="0.2">
      <c r="B56" s="70"/>
      <c r="C56" s="71"/>
      <c r="D56" s="94" t="s">
        <v>70</v>
      </c>
      <c r="E56" s="95" t="s">
        <v>64</v>
      </c>
      <c r="F56" s="67"/>
      <c r="G56" s="67"/>
      <c r="H56" s="99"/>
      <c r="I56" s="68"/>
      <c r="J56" s="80"/>
      <c r="K56" s="79"/>
      <c r="L56" s="79"/>
      <c r="M56" s="80"/>
      <c r="N56" s="67"/>
    </row>
    <row r="57" spans="2:14" hidden="1" outlineLevel="1" x14ac:dyDescent="0.2">
      <c r="B57" s="70"/>
      <c r="C57" s="71"/>
      <c r="D57" s="94" t="s">
        <v>71</v>
      </c>
      <c r="E57" s="95" t="s">
        <v>65</v>
      </c>
      <c r="F57" s="67"/>
      <c r="G57" s="67"/>
      <c r="H57" s="99"/>
      <c r="I57" s="68"/>
      <c r="J57" s="80"/>
      <c r="K57" s="79"/>
      <c r="L57" s="79"/>
      <c r="M57" s="80"/>
      <c r="N57" s="67"/>
    </row>
    <row r="58" spans="2:14" hidden="1" outlineLevel="1" x14ac:dyDescent="0.2">
      <c r="B58" s="70"/>
      <c r="C58" s="71"/>
      <c r="D58" s="69" t="s">
        <v>72</v>
      </c>
      <c r="E58" s="67" t="s">
        <v>66</v>
      </c>
      <c r="F58" s="67"/>
      <c r="G58" s="67"/>
      <c r="H58" s="99"/>
      <c r="I58" s="68"/>
      <c r="J58" s="80"/>
      <c r="K58" s="79"/>
      <c r="L58" s="79"/>
      <c r="M58" s="80"/>
      <c r="N58" s="67"/>
    </row>
    <row r="59" spans="2:14" collapsed="1" x14ac:dyDescent="0.2">
      <c r="B59" s="70" t="s">
        <v>136</v>
      </c>
      <c r="C59" s="68" t="s">
        <v>163</v>
      </c>
      <c r="D59" s="90"/>
      <c r="E59" s="93"/>
      <c r="F59" s="67" t="s">
        <v>206</v>
      </c>
      <c r="G59" s="67" t="s">
        <v>207</v>
      </c>
      <c r="H59" s="99" t="str">
        <f>CONCATENATE(D10,"_OPT_BO")</f>
        <v>CWGBIKE00_OPT_BO</v>
      </c>
      <c r="I59" s="68"/>
      <c r="J59" s="80"/>
      <c r="K59" s="79"/>
      <c r="L59" s="79"/>
      <c r="M59" s="80" t="s">
        <v>51</v>
      </c>
      <c r="N59" s="67"/>
    </row>
    <row r="60" spans="2:14" hidden="1" outlineLevel="1" x14ac:dyDescent="0.2">
      <c r="B60" s="70"/>
      <c r="C60" s="68"/>
      <c r="D60" s="69" t="s">
        <v>167</v>
      </c>
      <c r="E60" s="68" t="s">
        <v>168</v>
      </c>
      <c r="F60" s="67"/>
      <c r="G60" s="67"/>
      <c r="H60" s="99"/>
      <c r="I60" s="68"/>
      <c r="J60" s="80"/>
      <c r="K60" s="79"/>
      <c r="L60" s="79"/>
      <c r="M60" s="80"/>
      <c r="N60" s="67"/>
    </row>
    <row r="61" spans="2:14" hidden="1" outlineLevel="1" x14ac:dyDescent="0.2">
      <c r="B61" s="70"/>
      <c r="C61" s="68"/>
      <c r="D61" s="69" t="s">
        <v>9</v>
      </c>
      <c r="E61" s="68" t="s">
        <v>169</v>
      </c>
      <c r="F61" s="67"/>
      <c r="G61" s="67"/>
      <c r="H61" s="99"/>
      <c r="I61" s="68"/>
      <c r="J61" s="80"/>
      <c r="K61" s="79"/>
      <c r="L61" s="79"/>
      <c r="M61" s="80"/>
      <c r="N61" s="67"/>
    </row>
    <row r="62" spans="2:14" collapsed="1" x14ac:dyDescent="0.2">
      <c r="B62" s="70" t="s">
        <v>137</v>
      </c>
      <c r="C62" s="68" t="s">
        <v>143</v>
      </c>
      <c r="D62" s="90"/>
      <c r="E62" s="93"/>
      <c r="F62" s="67" t="s">
        <v>117</v>
      </c>
      <c r="G62" s="67" t="s">
        <v>118</v>
      </c>
      <c r="H62" s="99" t="str">
        <f>CONCATENATE(D10,"_OPT_PK")</f>
        <v>CWGBIKE00_OPT_PK</v>
      </c>
      <c r="I62" s="68"/>
      <c r="J62" s="80"/>
      <c r="K62" s="79"/>
      <c r="L62" s="79"/>
      <c r="M62" s="80" t="s">
        <v>51</v>
      </c>
      <c r="N62" s="67"/>
    </row>
    <row r="63" spans="2:14" hidden="1" outlineLevel="1" x14ac:dyDescent="0.2">
      <c r="B63" s="67"/>
      <c r="C63" s="68"/>
      <c r="D63" s="69" t="s">
        <v>110</v>
      </c>
      <c r="E63" s="68" t="s">
        <v>104</v>
      </c>
      <c r="F63" s="67"/>
      <c r="G63" s="67"/>
      <c r="H63" s="68"/>
      <c r="I63" s="67"/>
      <c r="J63" s="67"/>
      <c r="K63" s="79"/>
      <c r="L63" s="79"/>
      <c r="M63" s="67"/>
      <c r="N63" s="67"/>
    </row>
    <row r="64" spans="2:14" hidden="1" outlineLevel="1" x14ac:dyDescent="0.2">
      <c r="B64" s="67"/>
      <c r="C64" s="68"/>
      <c r="D64" s="69" t="s">
        <v>111</v>
      </c>
      <c r="E64" s="68" t="s">
        <v>105</v>
      </c>
      <c r="F64" s="67"/>
      <c r="G64" s="67"/>
      <c r="H64" s="68"/>
      <c r="I64" s="67"/>
      <c r="J64" s="67"/>
      <c r="K64" s="79"/>
      <c r="L64" s="79"/>
      <c r="M64" s="67"/>
      <c r="N64" s="67"/>
    </row>
    <row r="65" spans="2:15" hidden="1" outlineLevel="1" x14ac:dyDescent="0.2">
      <c r="B65" s="67"/>
      <c r="C65" s="68"/>
      <c r="D65" s="69" t="s">
        <v>112</v>
      </c>
      <c r="E65" s="68" t="s">
        <v>106</v>
      </c>
      <c r="F65" s="67"/>
      <c r="G65" s="67"/>
      <c r="H65" s="68"/>
      <c r="I65" s="67"/>
      <c r="J65" s="67"/>
      <c r="K65" s="79"/>
      <c r="L65" s="79"/>
      <c r="M65" s="67"/>
      <c r="N65" s="67"/>
    </row>
    <row r="66" spans="2:15" hidden="1" outlineLevel="1" x14ac:dyDescent="0.2">
      <c r="B66" s="67"/>
      <c r="C66" s="68"/>
      <c r="D66" s="69" t="s">
        <v>113</v>
      </c>
      <c r="E66" s="68" t="s">
        <v>107</v>
      </c>
      <c r="F66" s="67"/>
      <c r="G66" s="67"/>
      <c r="H66" s="68"/>
      <c r="I66" s="67"/>
      <c r="J66" s="67"/>
      <c r="K66" s="79"/>
      <c r="L66" s="79"/>
      <c r="M66" s="67"/>
      <c r="N66" s="67"/>
    </row>
    <row r="67" spans="2:15" hidden="1" outlineLevel="1" x14ac:dyDescent="0.2">
      <c r="B67" s="67"/>
      <c r="C67" s="68"/>
      <c r="D67" s="69" t="s">
        <v>114</v>
      </c>
      <c r="E67" s="68" t="s">
        <v>108</v>
      </c>
      <c r="F67" s="67"/>
      <c r="G67" s="67"/>
      <c r="H67" s="68"/>
      <c r="I67" s="67"/>
      <c r="J67" s="67"/>
      <c r="K67" s="79"/>
      <c r="L67" s="79"/>
      <c r="M67" s="67"/>
      <c r="N67" s="67"/>
    </row>
    <row r="68" spans="2:15" hidden="1" outlineLevel="1" x14ac:dyDescent="0.2">
      <c r="B68" s="67"/>
      <c r="C68" s="68"/>
      <c r="D68" s="69" t="s">
        <v>115</v>
      </c>
      <c r="E68" s="68" t="s">
        <v>109</v>
      </c>
      <c r="F68" s="67"/>
      <c r="G68" s="67"/>
      <c r="H68" s="68"/>
      <c r="I68" s="67"/>
      <c r="J68" s="67"/>
      <c r="K68" s="79"/>
      <c r="L68" s="79"/>
      <c r="M68" s="67"/>
      <c r="N68" s="67"/>
    </row>
    <row r="69" spans="2:15" x14ac:dyDescent="0.2">
      <c r="B69" s="67" t="s">
        <v>138</v>
      </c>
      <c r="C69" s="68" t="s">
        <v>190</v>
      </c>
      <c r="D69" s="90"/>
      <c r="E69" s="91"/>
      <c r="F69" s="67"/>
      <c r="G69" s="67"/>
      <c r="H69" s="68" t="s">
        <v>191</v>
      </c>
      <c r="I69" s="92" t="s">
        <v>171</v>
      </c>
      <c r="J69" s="67"/>
      <c r="K69" s="67"/>
      <c r="L69" s="67"/>
      <c r="M69" s="67"/>
      <c r="N69" s="67" t="s">
        <v>51</v>
      </c>
    </row>
    <row r="70" spans="2:15" x14ac:dyDescent="0.2">
      <c r="B70" s="67" t="s">
        <v>139</v>
      </c>
      <c r="C70" s="68" t="s">
        <v>193</v>
      </c>
      <c r="D70" s="90"/>
      <c r="E70" s="91"/>
      <c r="F70" s="67"/>
      <c r="G70" s="67"/>
      <c r="H70" s="68" t="s">
        <v>194</v>
      </c>
      <c r="I70" s="92" t="s">
        <v>171</v>
      </c>
      <c r="J70" s="67"/>
      <c r="K70" s="67"/>
      <c r="L70" s="67"/>
      <c r="M70" s="67"/>
      <c r="N70" s="67" t="s">
        <v>51</v>
      </c>
    </row>
    <row r="71" spans="2:15" x14ac:dyDescent="0.2">
      <c r="B71" s="67" t="s">
        <v>192</v>
      </c>
      <c r="C71" s="68" t="s">
        <v>164</v>
      </c>
      <c r="D71" s="90"/>
      <c r="E71" s="91"/>
      <c r="F71" s="67"/>
      <c r="G71" s="67"/>
      <c r="H71" s="68" t="s">
        <v>165</v>
      </c>
      <c r="I71" s="92" t="s">
        <v>166</v>
      </c>
      <c r="J71" s="67"/>
      <c r="K71" s="67"/>
      <c r="L71" s="67"/>
      <c r="M71" s="67"/>
      <c r="N71" s="67"/>
    </row>
    <row r="72" spans="2:15" x14ac:dyDescent="0.2">
      <c r="B72" s="82"/>
      <c r="C72" s="83"/>
      <c r="D72" s="84"/>
      <c r="E72" s="82"/>
      <c r="F72" s="82"/>
      <c r="G72" s="82"/>
      <c r="H72" s="83"/>
      <c r="I72" s="85"/>
      <c r="J72" s="85"/>
      <c r="K72" s="85"/>
      <c r="L72" s="85"/>
      <c r="M72" s="85"/>
      <c r="N72" s="86"/>
    </row>
    <row r="73" spans="2:15" x14ac:dyDescent="0.2">
      <c r="B73" s="72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</row>
    <row r="74" spans="2:15" ht="12.75" customHeight="1" x14ac:dyDescent="0.2">
      <c r="B74" s="72"/>
      <c r="C74" s="74"/>
      <c r="D74" s="74"/>
      <c r="E74" s="74"/>
      <c r="F74" s="74"/>
      <c r="G74" s="74"/>
      <c r="H74" s="74"/>
      <c r="I74" s="78"/>
      <c r="J74" s="74"/>
      <c r="K74" s="78"/>
      <c r="L74" s="78"/>
      <c r="M74" s="78"/>
      <c r="N74" s="78"/>
    </row>
    <row r="75" spans="2:15" ht="77.25" customHeight="1" x14ac:dyDescent="0.2">
      <c r="B75" s="72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2:15" x14ac:dyDescent="0.2">
      <c r="B76" s="72"/>
      <c r="C76" s="74"/>
      <c r="D76" s="74"/>
      <c r="E76" s="74"/>
      <c r="F76" s="74"/>
      <c r="G76" s="74"/>
      <c r="H76" s="74"/>
      <c r="I76" s="73"/>
      <c r="J76" s="73"/>
      <c r="K76" s="73"/>
      <c r="L76" s="73"/>
      <c r="M76" s="73"/>
      <c r="N76" s="73"/>
    </row>
    <row r="77" spans="2:15" x14ac:dyDescent="0.2">
      <c r="B77" s="72"/>
      <c r="C77" s="74"/>
      <c r="D77" s="74"/>
      <c r="E77" s="74"/>
      <c r="F77" s="74"/>
      <c r="G77" s="74"/>
      <c r="H77" s="74"/>
      <c r="I77" s="73"/>
      <c r="J77" s="73"/>
      <c r="K77" s="73"/>
      <c r="L77" s="73"/>
      <c r="M77" s="73"/>
      <c r="N77" s="73"/>
    </row>
    <row r="78" spans="2:15" x14ac:dyDescent="0.2">
      <c r="B78" s="72"/>
      <c r="C78" s="74"/>
      <c r="D78" s="74"/>
      <c r="E78" s="74"/>
      <c r="F78" s="74"/>
      <c r="G78" s="74"/>
      <c r="H78" s="74"/>
      <c r="I78" s="73"/>
      <c r="J78" s="73"/>
      <c r="K78" s="73"/>
      <c r="L78" s="73"/>
      <c r="M78" s="73"/>
      <c r="N78" s="73"/>
    </row>
    <row r="79" spans="2:15" x14ac:dyDescent="0.2">
      <c r="B79" s="72"/>
      <c r="C79" s="74"/>
      <c r="D79" s="74"/>
      <c r="E79" s="74"/>
      <c r="F79" s="74"/>
      <c r="G79" s="74"/>
      <c r="H79" s="74"/>
      <c r="I79" s="73"/>
      <c r="J79" s="73"/>
      <c r="K79" s="73"/>
      <c r="L79" s="73"/>
      <c r="M79" s="73"/>
      <c r="N79" s="73"/>
    </row>
    <row r="80" spans="2:15" x14ac:dyDescent="0.2">
      <c r="B80" s="72"/>
      <c r="C80" s="75"/>
      <c r="D80" s="75"/>
      <c r="E80" s="75"/>
      <c r="F80" s="75"/>
      <c r="G80" s="75"/>
      <c r="H80" s="75"/>
      <c r="I80" s="73"/>
      <c r="J80" s="73"/>
      <c r="K80" s="73"/>
      <c r="L80" s="73"/>
      <c r="M80" s="73"/>
      <c r="N80" s="73"/>
    </row>
    <row r="81" spans="2:14" x14ac:dyDescent="0.2">
      <c r="B81" s="72"/>
      <c r="C81" s="75"/>
      <c r="D81" s="75"/>
      <c r="E81" s="75"/>
      <c r="F81" s="75"/>
      <c r="G81" s="75"/>
      <c r="H81" s="75"/>
      <c r="I81" s="73"/>
      <c r="J81" s="73"/>
      <c r="K81" s="73"/>
      <c r="L81" s="73"/>
      <c r="M81" s="73"/>
      <c r="N81" s="73"/>
    </row>
    <row r="82" spans="2:14" x14ac:dyDescent="0.2">
      <c r="B82" s="72"/>
      <c r="C82" s="75"/>
      <c r="D82" s="75"/>
      <c r="E82" s="75"/>
      <c r="F82" s="75"/>
      <c r="G82" s="75"/>
      <c r="H82" s="75"/>
      <c r="I82" s="73"/>
      <c r="J82" s="73"/>
      <c r="K82" s="73"/>
      <c r="L82" s="73"/>
      <c r="M82" s="73"/>
      <c r="N82" s="73"/>
    </row>
  </sheetData>
  <mergeCells count="1">
    <mergeCell ref="J18:N18"/>
  </mergeCells>
  <phoneticPr fontId="9" type="noConversion"/>
  <conditionalFormatting sqref="B18:J18">
    <cfRule type="cellIs" dxfId="10" priority="19" stopIfTrue="1" operator="equal">
      <formula>"RG"</formula>
    </cfRule>
    <cfRule type="cellIs" dxfId="9" priority="20" stopIfTrue="1" operator="equal">
      <formula>"DG"</formula>
    </cfRule>
  </conditionalFormatting>
  <conditionalFormatting sqref="J1:N17 K74:N74 J76:N65539 J18 J20:N73">
    <cfRule type="cellIs" dxfId="8" priority="21" stopIfTrue="1" operator="equal">
      <formula>"x"</formula>
    </cfRule>
  </conditionalFormatting>
  <conditionalFormatting sqref="J73:N73">
    <cfRule type="cellIs" dxfId="7" priority="9" stopIfTrue="1" operator="equal">
      <formula>"RG"</formula>
    </cfRule>
    <cfRule type="cellIs" dxfId="6" priority="10" stopIfTrue="1" operator="equal">
      <formula>"DG"</formula>
    </cfRule>
  </conditionalFormatting>
  <conditionalFormatting sqref="C20:E70 C72:E72 H20:H69 H71:H72">
    <cfRule type="expression" dxfId="5" priority="6" stopIfTrue="1">
      <formula>LEN($C$20)&gt;30</formula>
    </cfRule>
  </conditionalFormatting>
  <conditionalFormatting sqref="B19:I19">
    <cfRule type="cellIs" dxfId="4" priority="4" stopIfTrue="1" operator="equal">
      <formula>"RG"</formula>
    </cfRule>
    <cfRule type="cellIs" dxfId="3" priority="5" stopIfTrue="1" operator="equal">
      <formula>"DG"</formula>
    </cfRule>
  </conditionalFormatting>
  <conditionalFormatting sqref="C71:E71">
    <cfRule type="expression" dxfId="2" priority="3" stopIfTrue="1">
      <formula>LEN($C$20)&gt;30</formula>
    </cfRule>
  </conditionalFormatting>
  <conditionalFormatting sqref="I26:I62">
    <cfRule type="expression" dxfId="1" priority="2" stopIfTrue="1">
      <formula>LEN($C$20)&gt;30</formula>
    </cfRule>
  </conditionalFormatting>
  <conditionalFormatting sqref="H70">
    <cfRule type="expression" dxfId="0" priority="1" stopIfTrue="1">
      <formula>LEN($C$20)&gt;30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S16"/>
  <sheetViews>
    <sheetView workbookViewId="0">
      <selection activeCell="B7" sqref="B7:L12"/>
    </sheetView>
  </sheetViews>
  <sheetFormatPr baseColWidth="10" defaultRowHeight="12.75" x14ac:dyDescent="0.2"/>
  <cols>
    <col min="1" max="1" width="15.42578125" bestFit="1" customWidth="1"/>
    <col min="2" max="4" width="13.7109375" customWidth="1"/>
    <col min="5" max="8" width="10.85546875" customWidth="1"/>
    <col min="9" max="14" width="12" customWidth="1"/>
    <col min="15" max="19" width="12.5703125" customWidth="1"/>
    <col min="20" max="256" width="9.140625" customWidth="1"/>
  </cols>
  <sheetData>
    <row r="1" spans="1:19" ht="14.25" x14ac:dyDescent="0.2">
      <c r="A1" s="105"/>
      <c r="B1" s="142" t="s">
        <v>33</v>
      </c>
      <c r="C1" s="143"/>
      <c r="D1" s="144"/>
      <c r="E1" s="139" t="s">
        <v>35</v>
      </c>
      <c r="F1" s="140"/>
      <c r="G1" s="140"/>
      <c r="H1" s="141"/>
      <c r="I1" s="139" t="s">
        <v>34</v>
      </c>
      <c r="J1" s="140"/>
      <c r="K1" s="141"/>
      <c r="L1" s="139" t="s">
        <v>52</v>
      </c>
      <c r="M1" s="140"/>
      <c r="N1" s="141"/>
      <c r="O1" s="139" t="s">
        <v>61</v>
      </c>
      <c r="P1" s="140"/>
      <c r="Q1" s="140"/>
      <c r="R1" s="140"/>
      <c r="S1" s="141"/>
    </row>
    <row r="2" spans="1:19" ht="87.75" x14ac:dyDescent="0.2">
      <c r="A2" s="106"/>
      <c r="B2" s="107" t="s">
        <v>36</v>
      </c>
      <c r="C2" s="108" t="s">
        <v>37</v>
      </c>
      <c r="D2" s="109" t="s">
        <v>38</v>
      </c>
      <c r="E2" s="107" t="s">
        <v>40</v>
      </c>
      <c r="F2" s="108" t="s">
        <v>41</v>
      </c>
      <c r="G2" s="108" t="s">
        <v>42</v>
      </c>
      <c r="H2" s="110" t="s">
        <v>43</v>
      </c>
      <c r="I2" s="107" t="s">
        <v>23</v>
      </c>
      <c r="J2" s="108" t="s">
        <v>24</v>
      </c>
      <c r="K2" s="110" t="s">
        <v>39</v>
      </c>
      <c r="L2" s="107" t="s">
        <v>53</v>
      </c>
      <c r="M2" s="108" t="s">
        <v>54</v>
      </c>
      <c r="N2" s="110" t="s">
        <v>55</v>
      </c>
      <c r="O2" s="107" t="s">
        <v>62</v>
      </c>
      <c r="P2" s="111" t="s">
        <v>63</v>
      </c>
      <c r="Q2" s="111" t="s">
        <v>64</v>
      </c>
      <c r="R2" s="108" t="s">
        <v>65</v>
      </c>
      <c r="S2" s="110" t="s">
        <v>66</v>
      </c>
    </row>
    <row r="3" spans="1:19" ht="14.25" x14ac:dyDescent="0.2">
      <c r="A3" s="106" t="s">
        <v>44</v>
      </c>
      <c r="B3" s="112">
        <v>6</v>
      </c>
      <c r="C3" s="113">
        <v>6</v>
      </c>
      <c r="D3" s="114">
        <v>6</v>
      </c>
      <c r="E3" s="115" t="s">
        <v>46</v>
      </c>
      <c r="F3" s="116" t="s">
        <v>46</v>
      </c>
      <c r="G3" s="116" t="s">
        <v>46</v>
      </c>
      <c r="H3" s="117" t="s">
        <v>46</v>
      </c>
      <c r="I3" s="115" t="s">
        <v>45</v>
      </c>
      <c r="J3" s="116" t="s">
        <v>45</v>
      </c>
      <c r="K3" s="117" t="s">
        <v>45</v>
      </c>
      <c r="L3" s="115" t="s">
        <v>56</v>
      </c>
      <c r="M3" s="116" t="s">
        <v>56</v>
      </c>
      <c r="N3" s="117" t="s">
        <v>56</v>
      </c>
      <c r="O3" s="115" t="s">
        <v>67</v>
      </c>
      <c r="P3" s="118" t="s">
        <v>67</v>
      </c>
      <c r="Q3" s="118" t="s">
        <v>67</v>
      </c>
      <c r="R3" s="116" t="s">
        <v>67</v>
      </c>
      <c r="S3" s="117" t="s">
        <v>67</v>
      </c>
    </row>
    <row r="4" spans="1:19" ht="14.25" x14ac:dyDescent="0.2">
      <c r="A4" s="33" t="str">
        <f>VC_DEF!D9</f>
        <v>pmxCWGBIKE00</v>
      </c>
      <c r="B4" s="34" t="s">
        <v>2</v>
      </c>
      <c r="C4" s="35" t="s">
        <v>25</v>
      </c>
      <c r="D4" s="36" t="s">
        <v>10</v>
      </c>
      <c r="E4" s="37">
        <v>22</v>
      </c>
      <c r="F4" s="38">
        <v>24</v>
      </c>
      <c r="G4" s="38">
        <v>26</v>
      </c>
      <c r="H4" s="39">
        <v>28</v>
      </c>
      <c r="I4" s="37" t="s">
        <v>1</v>
      </c>
      <c r="J4" s="38" t="s">
        <v>11</v>
      </c>
      <c r="K4" s="39" t="s">
        <v>47</v>
      </c>
      <c r="L4" s="37" t="s">
        <v>57</v>
      </c>
      <c r="M4" s="38" t="s">
        <v>58</v>
      </c>
      <c r="N4" s="39" t="s">
        <v>59</v>
      </c>
      <c r="O4" s="37" t="s">
        <v>68</v>
      </c>
      <c r="P4" s="54" t="s">
        <v>69</v>
      </c>
      <c r="Q4" s="54" t="s">
        <v>70</v>
      </c>
      <c r="R4" s="38" t="s">
        <v>71</v>
      </c>
      <c r="S4" s="39" t="s">
        <v>72</v>
      </c>
    </row>
    <row r="5" spans="1:19" ht="14.25" x14ac:dyDescent="0.2">
      <c r="A5" s="40"/>
      <c r="B5" s="41" t="s">
        <v>48</v>
      </c>
      <c r="C5" s="42" t="s">
        <v>48</v>
      </c>
      <c r="D5" s="43" t="s">
        <v>48</v>
      </c>
      <c r="E5" s="41" t="s">
        <v>50</v>
      </c>
      <c r="F5" s="42" t="s">
        <v>50</v>
      </c>
      <c r="G5" s="42" t="s">
        <v>50</v>
      </c>
      <c r="H5" s="43" t="s">
        <v>50</v>
      </c>
      <c r="I5" s="41" t="s">
        <v>49</v>
      </c>
      <c r="J5" s="42" t="s">
        <v>49</v>
      </c>
      <c r="K5" s="43" t="s">
        <v>49</v>
      </c>
      <c r="L5" s="41" t="s">
        <v>60</v>
      </c>
      <c r="M5" s="53" t="s">
        <v>60</v>
      </c>
      <c r="N5" s="43" t="s">
        <v>60</v>
      </c>
      <c r="O5" s="41" t="s">
        <v>73</v>
      </c>
      <c r="P5" s="53" t="s">
        <v>73</v>
      </c>
      <c r="Q5" s="53" t="s">
        <v>73</v>
      </c>
      <c r="R5" s="53" t="s">
        <v>73</v>
      </c>
      <c r="S5" s="43" t="s">
        <v>73</v>
      </c>
    </row>
    <row r="6" spans="1:19" ht="14.25" x14ac:dyDescent="0.2">
      <c r="A6" s="40"/>
      <c r="B6" s="41"/>
      <c r="C6" s="42"/>
      <c r="D6" s="43"/>
      <c r="E6" s="41"/>
      <c r="F6" s="42"/>
      <c r="G6" s="42"/>
      <c r="H6" s="43"/>
      <c r="I6" s="41"/>
      <c r="J6" s="42"/>
      <c r="K6" s="43"/>
      <c r="L6" s="41"/>
      <c r="M6" s="42"/>
      <c r="N6" s="43"/>
      <c r="O6" s="41"/>
      <c r="P6" s="42"/>
      <c r="Q6" s="42"/>
      <c r="R6" s="42"/>
      <c r="S6" s="43"/>
    </row>
    <row r="7" spans="1:19" ht="15" x14ac:dyDescent="0.2">
      <c r="A7" s="44"/>
      <c r="B7" s="150" t="s">
        <v>51</v>
      </c>
      <c r="C7" s="151"/>
      <c r="D7" s="152"/>
      <c r="E7" s="153" t="s">
        <v>51</v>
      </c>
      <c r="F7" s="153" t="s">
        <v>51</v>
      </c>
      <c r="G7" s="153"/>
      <c r="H7" s="154" t="s">
        <v>51</v>
      </c>
      <c r="I7" s="153" t="s">
        <v>51</v>
      </c>
      <c r="J7" s="151"/>
      <c r="K7" s="152"/>
      <c r="L7" s="153" t="s">
        <v>51</v>
      </c>
      <c r="M7" s="38"/>
      <c r="N7" s="47"/>
      <c r="O7" s="38" t="s">
        <v>51</v>
      </c>
      <c r="P7" s="38"/>
      <c r="Q7" s="38"/>
      <c r="R7" s="38"/>
      <c r="S7" s="47"/>
    </row>
    <row r="8" spans="1:19" ht="15" x14ac:dyDescent="0.2">
      <c r="A8" s="44"/>
      <c r="B8" s="150" t="s">
        <v>51</v>
      </c>
      <c r="C8" s="155"/>
      <c r="D8" s="152"/>
      <c r="E8" s="153" t="s">
        <v>51</v>
      </c>
      <c r="F8" s="153" t="s">
        <v>51</v>
      </c>
      <c r="G8" s="153"/>
      <c r="H8" s="154" t="s">
        <v>51</v>
      </c>
      <c r="I8" s="151"/>
      <c r="J8" s="153" t="s">
        <v>51</v>
      </c>
      <c r="K8" s="152"/>
      <c r="L8" s="153" t="s">
        <v>51</v>
      </c>
      <c r="M8" s="38"/>
      <c r="N8" s="47"/>
      <c r="O8" s="38" t="s">
        <v>51</v>
      </c>
      <c r="P8" s="38" t="s">
        <v>51</v>
      </c>
      <c r="Q8" s="38"/>
      <c r="R8" s="38"/>
      <c r="S8" s="47"/>
    </row>
    <row r="9" spans="1:19" ht="15" x14ac:dyDescent="0.2">
      <c r="A9" s="48"/>
      <c r="B9" s="150" t="s">
        <v>51</v>
      </c>
      <c r="C9" s="151"/>
      <c r="D9" s="152"/>
      <c r="E9" s="153" t="s">
        <v>51</v>
      </c>
      <c r="F9" s="153" t="s">
        <v>51</v>
      </c>
      <c r="G9" s="153"/>
      <c r="H9" s="154" t="s">
        <v>51</v>
      </c>
      <c r="I9" s="151"/>
      <c r="J9" s="151"/>
      <c r="K9" s="154" t="s">
        <v>51</v>
      </c>
      <c r="L9" s="153" t="s">
        <v>51</v>
      </c>
      <c r="M9" s="46"/>
      <c r="N9" s="47"/>
      <c r="O9" s="46" t="s">
        <v>51</v>
      </c>
      <c r="P9" s="46"/>
      <c r="Q9" s="46"/>
      <c r="R9" s="46"/>
      <c r="S9" s="47"/>
    </row>
    <row r="10" spans="1:19" ht="15" x14ac:dyDescent="0.2">
      <c r="A10" s="48"/>
      <c r="B10" s="156"/>
      <c r="C10" s="153" t="s">
        <v>51</v>
      </c>
      <c r="D10" s="152"/>
      <c r="E10" s="156"/>
      <c r="F10" s="151"/>
      <c r="G10" s="153" t="s">
        <v>51</v>
      </c>
      <c r="H10" s="154" t="s">
        <v>51</v>
      </c>
      <c r="I10" s="150" t="s">
        <v>51</v>
      </c>
      <c r="J10" s="151"/>
      <c r="K10" s="152"/>
      <c r="L10" s="150" t="s">
        <v>51</v>
      </c>
      <c r="M10" s="46" t="s">
        <v>51</v>
      </c>
      <c r="N10" s="47" t="s">
        <v>51</v>
      </c>
      <c r="O10" s="45"/>
      <c r="P10" s="55" t="s">
        <v>51</v>
      </c>
      <c r="Q10" s="55" t="s">
        <v>51</v>
      </c>
      <c r="R10" s="46"/>
      <c r="S10" s="47"/>
    </row>
    <row r="11" spans="1:19" ht="15" x14ac:dyDescent="0.2">
      <c r="A11" s="48"/>
      <c r="B11" s="156"/>
      <c r="C11" s="151"/>
      <c r="D11" s="154" t="s">
        <v>51</v>
      </c>
      <c r="E11" s="156"/>
      <c r="F11" s="153" t="s">
        <v>51</v>
      </c>
      <c r="G11" s="153" t="s">
        <v>51</v>
      </c>
      <c r="H11" s="152"/>
      <c r="I11" s="156"/>
      <c r="J11" s="151"/>
      <c r="K11" s="154" t="s">
        <v>51</v>
      </c>
      <c r="L11" s="150"/>
      <c r="M11" s="46" t="s">
        <v>51</v>
      </c>
      <c r="N11" s="47" t="s">
        <v>51</v>
      </c>
      <c r="O11" s="45"/>
      <c r="P11" s="55"/>
      <c r="Q11" s="55"/>
      <c r="R11" s="46" t="s">
        <v>51</v>
      </c>
      <c r="S11" s="47" t="s">
        <v>51</v>
      </c>
    </row>
    <row r="12" spans="1:19" ht="14.25" x14ac:dyDescent="0.2">
      <c r="A12" s="48"/>
      <c r="B12" s="150"/>
      <c r="C12" s="153"/>
      <c r="D12" s="154"/>
      <c r="E12" s="150"/>
      <c r="F12" s="153"/>
      <c r="G12" s="153"/>
      <c r="H12" s="154"/>
      <c r="I12" s="150"/>
      <c r="J12" s="153"/>
      <c r="K12" s="154"/>
      <c r="L12" s="150"/>
      <c r="M12" s="46"/>
      <c r="N12" s="47"/>
      <c r="O12" s="45"/>
      <c r="P12" s="55"/>
      <c r="Q12" s="55"/>
      <c r="R12" s="46"/>
      <c r="S12" s="47"/>
    </row>
    <row r="13" spans="1:19" ht="14.25" x14ac:dyDescent="0.2">
      <c r="A13" s="48"/>
      <c r="B13" s="45"/>
      <c r="C13" s="46"/>
      <c r="D13" s="47"/>
      <c r="E13" s="37"/>
      <c r="F13" s="38"/>
      <c r="G13" s="38"/>
      <c r="H13" s="39"/>
      <c r="I13" s="37"/>
      <c r="J13" s="38"/>
      <c r="K13" s="39"/>
      <c r="L13" s="45"/>
      <c r="M13" s="46"/>
      <c r="N13" s="47"/>
      <c r="O13" s="45"/>
      <c r="P13" s="55"/>
      <c r="Q13" s="55"/>
      <c r="R13" s="46"/>
      <c r="S13" s="47"/>
    </row>
    <row r="14" spans="1:19" ht="14.25" x14ac:dyDescent="0.2">
      <c r="A14" s="44"/>
      <c r="B14" s="37"/>
      <c r="C14" s="38"/>
      <c r="D14" s="39"/>
      <c r="E14" s="37"/>
      <c r="F14" s="38"/>
      <c r="G14" s="38"/>
      <c r="H14" s="39"/>
      <c r="I14" s="37"/>
      <c r="J14" s="38"/>
      <c r="K14" s="39"/>
      <c r="L14" s="37"/>
      <c r="M14" s="38"/>
      <c r="N14" s="39"/>
      <c r="O14" s="37"/>
      <c r="P14" s="54"/>
      <c r="Q14" s="54"/>
      <c r="R14" s="38"/>
      <c r="S14" s="39"/>
    </row>
    <row r="15" spans="1:19" ht="14.25" x14ac:dyDescent="0.2">
      <c r="A15" s="44"/>
      <c r="B15" s="37"/>
      <c r="C15" s="38"/>
      <c r="D15" s="39"/>
      <c r="E15" s="37"/>
      <c r="F15" s="38"/>
      <c r="G15" s="38"/>
      <c r="H15" s="39"/>
      <c r="I15" s="37"/>
      <c r="J15" s="38"/>
      <c r="K15" s="39"/>
      <c r="L15" s="37"/>
      <c r="M15" s="38"/>
      <c r="N15" s="39"/>
      <c r="O15" s="37"/>
      <c r="P15" s="54"/>
      <c r="Q15" s="54"/>
      <c r="R15" s="38"/>
      <c r="S15" s="39"/>
    </row>
    <row r="16" spans="1:19" ht="15" thickBot="1" x14ac:dyDescent="0.25">
      <c r="A16" s="49"/>
      <c r="B16" s="50"/>
      <c r="C16" s="51"/>
      <c r="D16" s="52"/>
      <c r="E16" s="50"/>
      <c r="F16" s="51"/>
      <c r="G16" s="51"/>
      <c r="H16" s="52"/>
      <c r="I16" s="50"/>
      <c r="J16" s="51"/>
      <c r="K16" s="52"/>
      <c r="L16" s="50"/>
      <c r="M16" s="51"/>
      <c r="N16" s="52"/>
      <c r="O16" s="50"/>
      <c r="P16" s="56"/>
      <c r="Q16" s="56"/>
      <c r="R16" s="51"/>
      <c r="S16" s="52"/>
    </row>
  </sheetData>
  <mergeCells count="5">
    <mergeCell ref="O1:S1"/>
    <mergeCell ref="B1:D1"/>
    <mergeCell ref="I1:K1"/>
    <mergeCell ref="E1:H1"/>
    <mergeCell ref="L1:N1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15"/>
  <sheetViews>
    <sheetView workbookViewId="0">
      <selection sqref="A1:G3"/>
    </sheetView>
  </sheetViews>
  <sheetFormatPr baseColWidth="10" defaultRowHeight="12.75" x14ac:dyDescent="0.2"/>
  <cols>
    <col min="1" max="1" width="15.42578125" bestFit="1" customWidth="1"/>
    <col min="2" max="5" width="13.7109375" customWidth="1"/>
    <col min="6" max="6" width="13.5703125" customWidth="1"/>
    <col min="7" max="256" width="9.140625" customWidth="1"/>
  </cols>
  <sheetData>
    <row r="1" spans="1:7" ht="14.25" x14ac:dyDescent="0.2">
      <c r="A1" s="119"/>
      <c r="B1" s="142" t="s">
        <v>33</v>
      </c>
      <c r="C1" s="143"/>
      <c r="D1" s="144"/>
      <c r="E1" s="139" t="s">
        <v>74</v>
      </c>
      <c r="F1" s="140"/>
      <c r="G1" s="141"/>
    </row>
    <row r="2" spans="1:7" ht="56.25" thickBot="1" x14ac:dyDescent="0.25">
      <c r="A2" s="120"/>
      <c r="B2" s="107" t="s">
        <v>36</v>
      </c>
      <c r="C2" s="108" t="s">
        <v>37</v>
      </c>
      <c r="D2" s="109" t="s">
        <v>38</v>
      </c>
      <c r="E2" s="107" t="s">
        <v>75</v>
      </c>
      <c r="F2" s="108" t="s">
        <v>76</v>
      </c>
      <c r="G2" s="110" t="s">
        <v>77</v>
      </c>
    </row>
    <row r="3" spans="1:7" ht="14.25" x14ac:dyDescent="0.2">
      <c r="A3" s="121" t="s">
        <v>44</v>
      </c>
      <c r="B3" s="112">
        <v>6</v>
      </c>
      <c r="C3" s="113">
        <v>6</v>
      </c>
      <c r="D3" s="114">
        <v>6</v>
      </c>
      <c r="E3" s="115" t="s">
        <v>78</v>
      </c>
      <c r="F3" s="116" t="s">
        <v>78</v>
      </c>
      <c r="G3" s="117" t="s">
        <v>78</v>
      </c>
    </row>
    <row r="4" spans="1:7" ht="14.25" x14ac:dyDescent="0.2">
      <c r="A4" s="33" t="str">
        <f>VC_DEF!D9</f>
        <v>pmxCWGBIKE00</v>
      </c>
      <c r="B4" s="34" t="s">
        <v>2</v>
      </c>
      <c r="C4" s="35" t="s">
        <v>25</v>
      </c>
      <c r="D4" s="36" t="s">
        <v>10</v>
      </c>
      <c r="E4" s="37" t="s">
        <v>79</v>
      </c>
      <c r="F4" s="38" t="s">
        <v>80</v>
      </c>
      <c r="G4" s="39" t="s">
        <v>81</v>
      </c>
    </row>
    <row r="5" spans="1:7" ht="14.25" x14ac:dyDescent="0.2">
      <c r="A5" s="57"/>
      <c r="B5" s="58" t="s">
        <v>48</v>
      </c>
      <c r="C5" s="42" t="s">
        <v>48</v>
      </c>
      <c r="D5" s="53" t="s">
        <v>48</v>
      </c>
      <c r="E5" s="41" t="s">
        <v>82</v>
      </c>
      <c r="F5" s="53" t="s">
        <v>82</v>
      </c>
      <c r="G5" s="43" t="s">
        <v>82</v>
      </c>
    </row>
    <row r="6" spans="1:7" ht="14.25" x14ac:dyDescent="0.2">
      <c r="A6" s="57"/>
      <c r="B6" s="41"/>
      <c r="C6" s="42"/>
      <c r="D6" s="43"/>
      <c r="E6" s="41"/>
      <c r="F6" s="42"/>
      <c r="G6" s="43"/>
    </row>
    <row r="7" spans="1:7" ht="14.25" x14ac:dyDescent="0.2">
      <c r="A7" s="61"/>
      <c r="B7" s="45" t="s">
        <v>51</v>
      </c>
      <c r="C7" s="60"/>
      <c r="D7" s="47"/>
      <c r="E7" s="38"/>
      <c r="F7" s="46" t="s">
        <v>51</v>
      </c>
      <c r="G7" s="47" t="s">
        <v>51</v>
      </c>
    </row>
    <row r="8" spans="1:7" ht="14.25" x14ac:dyDescent="0.2">
      <c r="A8" s="61"/>
      <c r="B8" s="45"/>
      <c r="C8" s="46" t="s">
        <v>51</v>
      </c>
      <c r="D8" s="47"/>
      <c r="E8" s="46" t="s">
        <v>51</v>
      </c>
      <c r="F8" s="46"/>
      <c r="G8" s="47"/>
    </row>
    <row r="9" spans="1:7" ht="14.25" x14ac:dyDescent="0.2">
      <c r="A9" s="61"/>
      <c r="B9" s="45"/>
      <c r="C9" s="46"/>
      <c r="D9" s="47" t="s">
        <v>51</v>
      </c>
      <c r="E9" s="45" t="s">
        <v>51</v>
      </c>
      <c r="F9" s="46"/>
      <c r="G9" s="47"/>
    </row>
    <row r="10" spans="1:7" ht="14.25" x14ac:dyDescent="0.2">
      <c r="A10" s="61"/>
      <c r="B10" s="45"/>
      <c r="C10" s="46"/>
      <c r="D10" s="47"/>
      <c r="E10" s="45"/>
      <c r="F10" s="46"/>
      <c r="G10" s="47"/>
    </row>
    <row r="11" spans="1:7" ht="14.25" x14ac:dyDescent="0.2">
      <c r="A11" s="61"/>
      <c r="B11" s="45"/>
      <c r="C11" s="46"/>
      <c r="D11" s="47"/>
      <c r="E11" s="45"/>
      <c r="F11" s="46"/>
      <c r="G11" s="47"/>
    </row>
    <row r="12" spans="1:7" ht="14.25" x14ac:dyDescent="0.2">
      <c r="A12" s="61"/>
      <c r="B12" s="45"/>
      <c r="C12" s="46"/>
      <c r="D12" s="47"/>
      <c r="E12" s="45"/>
      <c r="F12" s="46"/>
      <c r="G12" s="47"/>
    </row>
    <row r="13" spans="1:7" ht="14.25" x14ac:dyDescent="0.2">
      <c r="A13" s="61"/>
      <c r="B13" s="37"/>
      <c r="C13" s="38"/>
      <c r="D13" s="39"/>
      <c r="E13" s="37"/>
      <c r="F13" s="38"/>
      <c r="G13" s="39"/>
    </row>
    <row r="14" spans="1:7" ht="14.25" x14ac:dyDescent="0.2">
      <c r="A14" s="61"/>
      <c r="B14" s="37"/>
      <c r="C14" s="38"/>
      <c r="D14" s="39"/>
      <c r="E14" s="37"/>
      <c r="F14" s="38"/>
      <c r="G14" s="39"/>
    </row>
    <row r="15" spans="1:7" ht="15" thickBot="1" x14ac:dyDescent="0.25">
      <c r="A15" s="62"/>
      <c r="B15" s="50"/>
      <c r="C15" s="51"/>
      <c r="D15" s="52"/>
      <c r="E15" s="50"/>
      <c r="F15" s="51"/>
      <c r="G15" s="52"/>
    </row>
  </sheetData>
  <mergeCells count="2">
    <mergeCell ref="B1:D1"/>
    <mergeCell ref="E1:G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16"/>
  <sheetViews>
    <sheetView workbookViewId="0">
      <selection activeCell="D9" sqref="D9:N9"/>
    </sheetView>
  </sheetViews>
  <sheetFormatPr baseColWidth="10" defaultRowHeight="12.75" x14ac:dyDescent="0.2"/>
  <cols>
    <col min="1" max="1" width="15.42578125" bestFit="1" customWidth="1"/>
    <col min="2" max="4" width="13.7109375" customWidth="1"/>
    <col min="5" max="13" width="9.7109375" customWidth="1"/>
    <col min="14" max="256" width="9.140625" customWidth="1"/>
  </cols>
  <sheetData>
    <row r="1" spans="1:14" ht="14.25" x14ac:dyDescent="0.2">
      <c r="A1" s="119"/>
      <c r="B1" s="142" t="s">
        <v>33</v>
      </c>
      <c r="C1" s="143"/>
      <c r="D1" s="144"/>
      <c r="E1" s="139" t="s">
        <v>83</v>
      </c>
      <c r="F1" s="140"/>
      <c r="G1" s="140"/>
      <c r="H1" s="140"/>
      <c r="I1" s="140"/>
      <c r="J1" s="140"/>
      <c r="K1" s="140"/>
      <c r="L1" s="140"/>
      <c r="M1" s="141"/>
    </row>
    <row r="2" spans="1:14" ht="45" x14ac:dyDescent="0.2">
      <c r="A2" s="122"/>
      <c r="B2" s="107" t="s">
        <v>36</v>
      </c>
      <c r="C2" s="108" t="s">
        <v>37</v>
      </c>
      <c r="D2" s="109" t="s">
        <v>38</v>
      </c>
      <c r="E2" s="107" t="s">
        <v>84</v>
      </c>
      <c r="F2" s="108" t="s">
        <v>85</v>
      </c>
      <c r="G2" s="108" t="s">
        <v>86</v>
      </c>
      <c r="H2" s="108" t="s">
        <v>87</v>
      </c>
      <c r="I2" s="108">
        <v>105</v>
      </c>
      <c r="J2" s="108" t="s">
        <v>88</v>
      </c>
      <c r="K2" s="108" t="s">
        <v>89</v>
      </c>
      <c r="L2" s="108" t="s">
        <v>90</v>
      </c>
      <c r="M2" s="110" t="s">
        <v>91</v>
      </c>
    </row>
    <row r="3" spans="1:14" ht="14.25" x14ac:dyDescent="0.2">
      <c r="A3" s="122" t="s">
        <v>44</v>
      </c>
      <c r="B3" s="112">
        <v>6</v>
      </c>
      <c r="C3" s="113">
        <v>6</v>
      </c>
      <c r="D3" s="114">
        <v>6</v>
      </c>
      <c r="E3" s="115" t="s">
        <v>92</v>
      </c>
      <c r="F3" s="116" t="s">
        <v>92</v>
      </c>
      <c r="G3" s="116" t="s">
        <v>92</v>
      </c>
      <c r="H3" s="116" t="s">
        <v>92</v>
      </c>
      <c r="I3" s="116" t="s">
        <v>92</v>
      </c>
      <c r="J3" s="116" t="s">
        <v>92</v>
      </c>
      <c r="K3" s="116" t="s">
        <v>92</v>
      </c>
      <c r="L3" s="116" t="s">
        <v>92</v>
      </c>
      <c r="M3" s="117" t="s">
        <v>92</v>
      </c>
    </row>
    <row r="4" spans="1:14" ht="14.25" x14ac:dyDescent="0.2">
      <c r="A4" s="33" t="str">
        <f>VC_DEF!D9</f>
        <v>pmxCWGBIKE00</v>
      </c>
      <c r="B4" s="34" t="s">
        <v>2</v>
      </c>
      <c r="C4" s="35" t="s">
        <v>25</v>
      </c>
      <c r="D4" s="36" t="s">
        <v>10</v>
      </c>
      <c r="E4" s="37" t="s">
        <v>93</v>
      </c>
      <c r="F4" s="38" t="s">
        <v>94</v>
      </c>
      <c r="G4" s="38" t="s">
        <v>95</v>
      </c>
      <c r="H4" s="38" t="s">
        <v>96</v>
      </c>
      <c r="I4" s="38" t="s">
        <v>97</v>
      </c>
      <c r="J4" s="38" t="s">
        <v>98</v>
      </c>
      <c r="K4" s="38" t="s">
        <v>99</v>
      </c>
      <c r="L4" s="38" t="s">
        <v>100</v>
      </c>
      <c r="M4" s="39" t="s">
        <v>101</v>
      </c>
    </row>
    <row r="5" spans="1:14" ht="14.25" x14ac:dyDescent="0.2">
      <c r="A5" s="57"/>
      <c r="B5" s="58" t="s">
        <v>48</v>
      </c>
      <c r="C5" s="42" t="s">
        <v>48</v>
      </c>
      <c r="D5" s="53" t="s">
        <v>48</v>
      </c>
      <c r="E5" s="41" t="s">
        <v>102</v>
      </c>
      <c r="F5" s="42" t="s">
        <v>102</v>
      </c>
      <c r="G5" s="42" t="s">
        <v>102</v>
      </c>
      <c r="H5" s="42" t="s">
        <v>102</v>
      </c>
      <c r="I5" s="42" t="s">
        <v>102</v>
      </c>
      <c r="J5" s="42" t="s">
        <v>102</v>
      </c>
      <c r="K5" s="42" t="s">
        <v>102</v>
      </c>
      <c r="L5" s="42" t="s">
        <v>102</v>
      </c>
      <c r="M5" s="43" t="s">
        <v>102</v>
      </c>
    </row>
    <row r="6" spans="1:14" ht="14.25" x14ac:dyDescent="0.2">
      <c r="A6" s="57"/>
      <c r="B6" s="41"/>
      <c r="C6" s="42"/>
      <c r="D6" s="43"/>
      <c r="E6" s="41"/>
      <c r="F6" s="53"/>
      <c r="G6" s="53"/>
      <c r="H6" s="53"/>
      <c r="I6" s="53"/>
      <c r="J6" s="53"/>
      <c r="K6" s="53"/>
      <c r="L6" s="42"/>
      <c r="M6" s="43"/>
    </row>
    <row r="7" spans="1:14" ht="14.25" x14ac:dyDescent="0.2">
      <c r="A7" s="59"/>
      <c r="B7" s="45" t="s">
        <v>51</v>
      </c>
      <c r="C7" s="46" t="s">
        <v>51</v>
      </c>
      <c r="D7" s="47"/>
      <c r="E7" s="38" t="s">
        <v>51</v>
      </c>
      <c r="F7" s="38" t="s">
        <v>51</v>
      </c>
      <c r="G7" s="38" t="s">
        <v>51</v>
      </c>
      <c r="H7" s="38" t="s">
        <v>51</v>
      </c>
      <c r="I7" s="38"/>
      <c r="J7" s="38"/>
      <c r="K7" s="38"/>
      <c r="L7" s="38"/>
      <c r="M7" s="47" t="s">
        <v>51</v>
      </c>
    </row>
    <row r="8" spans="1:14" ht="15" x14ac:dyDescent="0.2">
      <c r="A8" s="59"/>
      <c r="B8" s="45"/>
      <c r="C8" s="60" t="s">
        <v>51</v>
      </c>
      <c r="D8" s="47"/>
      <c r="E8" s="63"/>
      <c r="F8" s="63"/>
      <c r="G8" s="63"/>
      <c r="H8" s="46"/>
      <c r="I8" s="63"/>
      <c r="J8" s="63"/>
      <c r="K8" s="63"/>
      <c r="L8" s="38" t="s">
        <v>51</v>
      </c>
      <c r="M8" s="47"/>
    </row>
    <row r="9" spans="1:14" ht="15" x14ac:dyDescent="0.2">
      <c r="A9" s="59"/>
      <c r="B9" s="45"/>
      <c r="C9" s="46"/>
      <c r="D9" s="154" t="s">
        <v>51</v>
      </c>
      <c r="E9" s="151"/>
      <c r="F9" s="151"/>
      <c r="G9" s="151"/>
      <c r="H9" s="151"/>
      <c r="I9" s="153" t="s">
        <v>51</v>
      </c>
      <c r="J9" s="153" t="s">
        <v>51</v>
      </c>
      <c r="K9" s="153" t="s">
        <v>51</v>
      </c>
      <c r="L9" s="153" t="s">
        <v>51</v>
      </c>
      <c r="M9" s="152"/>
      <c r="N9" s="157"/>
    </row>
    <row r="10" spans="1:14" ht="14.25" x14ac:dyDescent="0.2">
      <c r="A10" s="59"/>
      <c r="B10" s="45"/>
      <c r="C10" s="46"/>
      <c r="D10" s="47"/>
      <c r="E10" s="45"/>
      <c r="F10" s="55"/>
      <c r="G10" s="55"/>
      <c r="H10" s="55"/>
      <c r="I10" s="55"/>
      <c r="J10" s="55"/>
      <c r="K10" s="55"/>
      <c r="L10" s="46"/>
      <c r="M10" s="47"/>
    </row>
    <row r="11" spans="1:14" ht="14.25" x14ac:dyDescent="0.2">
      <c r="A11" s="59"/>
      <c r="B11" s="45"/>
      <c r="C11" s="46"/>
      <c r="D11" s="47"/>
      <c r="E11" s="45"/>
      <c r="F11" s="55"/>
      <c r="G11" s="55"/>
      <c r="H11" s="55"/>
      <c r="I11" s="55"/>
      <c r="J11" s="55"/>
      <c r="K11" s="55"/>
      <c r="L11" s="46"/>
      <c r="M11" s="47"/>
    </row>
    <row r="12" spans="1:14" ht="14.25" x14ac:dyDescent="0.2">
      <c r="A12" s="59"/>
      <c r="B12" s="45"/>
      <c r="C12" s="46"/>
      <c r="D12" s="47"/>
      <c r="E12" s="45"/>
      <c r="F12" s="55"/>
      <c r="G12" s="55"/>
      <c r="H12" s="55"/>
      <c r="I12" s="55"/>
      <c r="J12" s="55"/>
      <c r="K12" s="55"/>
      <c r="L12" s="46"/>
      <c r="M12" s="47"/>
    </row>
    <row r="13" spans="1:14" ht="14.25" x14ac:dyDescent="0.2">
      <c r="A13" s="59"/>
      <c r="B13" s="45"/>
      <c r="C13" s="46"/>
      <c r="D13" s="47"/>
      <c r="E13" s="45"/>
      <c r="F13" s="55"/>
      <c r="G13" s="55"/>
      <c r="H13" s="55"/>
      <c r="I13" s="55"/>
      <c r="J13" s="55"/>
      <c r="K13" s="55"/>
      <c r="L13" s="46"/>
      <c r="M13" s="47"/>
    </row>
    <row r="14" spans="1:14" ht="14.25" x14ac:dyDescent="0.2">
      <c r="A14" s="59"/>
      <c r="B14" s="37"/>
      <c r="C14" s="38"/>
      <c r="D14" s="39"/>
      <c r="E14" s="37"/>
      <c r="F14" s="54"/>
      <c r="G14" s="54"/>
      <c r="H14" s="54"/>
      <c r="I14" s="54"/>
      <c r="J14" s="54"/>
      <c r="K14" s="54"/>
      <c r="L14" s="38"/>
      <c r="M14" s="39"/>
    </row>
    <row r="15" spans="1:14" ht="14.25" x14ac:dyDescent="0.2">
      <c r="A15" s="59"/>
      <c r="B15" s="37"/>
      <c r="C15" s="38"/>
      <c r="D15" s="39"/>
      <c r="E15" s="37"/>
      <c r="F15" s="54"/>
      <c r="G15" s="54"/>
      <c r="H15" s="54"/>
      <c r="I15" s="54"/>
      <c r="J15" s="54"/>
      <c r="K15" s="54"/>
      <c r="L15" s="38"/>
      <c r="M15" s="39"/>
    </row>
    <row r="16" spans="1:14" ht="15" thickBot="1" x14ac:dyDescent="0.25">
      <c r="A16" s="62"/>
      <c r="B16" s="50"/>
      <c r="C16" s="51"/>
      <c r="D16" s="52"/>
      <c r="E16" s="50"/>
      <c r="F16" s="56"/>
      <c r="G16" s="56"/>
      <c r="H16" s="56"/>
      <c r="I16" s="56"/>
      <c r="J16" s="56"/>
      <c r="K16" s="56"/>
      <c r="L16" s="51"/>
      <c r="M16" s="52"/>
    </row>
  </sheetData>
  <mergeCells count="2">
    <mergeCell ref="B1:D1"/>
    <mergeCell ref="E1:M1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6"/>
  <sheetViews>
    <sheetView workbookViewId="0">
      <selection activeCell="F2" sqref="F2"/>
    </sheetView>
  </sheetViews>
  <sheetFormatPr baseColWidth="10" defaultRowHeight="12.75" x14ac:dyDescent="0.2"/>
  <cols>
    <col min="1" max="1" width="15.42578125" bestFit="1" customWidth="1"/>
    <col min="2" max="4" width="13.7109375" customWidth="1"/>
    <col min="5" max="12" width="11.28515625" customWidth="1"/>
    <col min="13" max="252" width="9.140625" customWidth="1"/>
  </cols>
  <sheetData>
    <row r="1" spans="1:12" ht="14.25" x14ac:dyDescent="0.2">
      <c r="A1" s="105"/>
      <c r="B1" s="142" t="s">
        <v>33</v>
      </c>
      <c r="C1" s="143"/>
      <c r="D1" s="144"/>
      <c r="E1" s="139" t="s">
        <v>163</v>
      </c>
      <c r="F1" s="140"/>
      <c r="G1" s="139" t="s">
        <v>103</v>
      </c>
      <c r="H1" s="140"/>
      <c r="I1" s="140"/>
      <c r="J1" s="140"/>
      <c r="K1" s="140"/>
      <c r="L1" s="141"/>
    </row>
    <row r="2" spans="1:12" ht="72" x14ac:dyDescent="0.2">
      <c r="A2" s="106"/>
      <c r="B2" s="107" t="s">
        <v>36</v>
      </c>
      <c r="C2" s="108" t="s">
        <v>37</v>
      </c>
      <c r="D2" s="109" t="s">
        <v>38</v>
      </c>
      <c r="E2" s="123" t="s">
        <v>168</v>
      </c>
      <c r="F2" s="108" t="s">
        <v>169</v>
      </c>
      <c r="G2" s="123" t="s">
        <v>104</v>
      </c>
      <c r="H2" s="108" t="s">
        <v>105</v>
      </c>
      <c r="I2" s="111" t="s">
        <v>106</v>
      </c>
      <c r="J2" s="111" t="s">
        <v>107</v>
      </c>
      <c r="K2" s="111" t="s">
        <v>108</v>
      </c>
      <c r="L2" s="109" t="s">
        <v>109</v>
      </c>
    </row>
    <row r="3" spans="1:12" ht="14.25" x14ac:dyDescent="0.2">
      <c r="A3" s="106" t="s">
        <v>44</v>
      </c>
      <c r="B3" s="112">
        <v>6</v>
      </c>
      <c r="C3" s="113">
        <v>6</v>
      </c>
      <c r="D3" s="114">
        <v>6</v>
      </c>
      <c r="E3" s="115" t="s">
        <v>208</v>
      </c>
      <c r="F3" s="115" t="s">
        <v>208</v>
      </c>
      <c r="G3" s="115" t="s">
        <v>209</v>
      </c>
      <c r="H3" s="115" t="s">
        <v>209</v>
      </c>
      <c r="I3" s="115" t="s">
        <v>209</v>
      </c>
      <c r="J3" s="115" t="s">
        <v>209</v>
      </c>
      <c r="K3" s="115" t="s">
        <v>209</v>
      </c>
      <c r="L3" s="115" t="s">
        <v>209</v>
      </c>
    </row>
    <row r="4" spans="1:12" ht="14.25" x14ac:dyDescent="0.2">
      <c r="A4" s="33" t="str">
        <f>VC_DEF!D9</f>
        <v>pmxCWGBIKE00</v>
      </c>
      <c r="B4" s="34" t="s">
        <v>2</v>
      </c>
      <c r="C4" s="35" t="s">
        <v>25</v>
      </c>
      <c r="D4" s="36" t="s">
        <v>10</v>
      </c>
      <c r="E4" s="37" t="s">
        <v>167</v>
      </c>
      <c r="F4" s="38" t="s">
        <v>9</v>
      </c>
      <c r="G4" s="37" t="s">
        <v>110</v>
      </c>
      <c r="H4" s="38" t="s">
        <v>111</v>
      </c>
      <c r="I4" s="38" t="s">
        <v>112</v>
      </c>
      <c r="J4" s="38" t="s">
        <v>113</v>
      </c>
      <c r="K4" s="38" t="s">
        <v>114</v>
      </c>
      <c r="L4" s="39" t="s">
        <v>115</v>
      </c>
    </row>
    <row r="5" spans="1:12" ht="14.25" x14ac:dyDescent="0.2">
      <c r="A5" s="40"/>
      <c r="B5" s="41" t="s">
        <v>48</v>
      </c>
      <c r="C5" s="42" t="s">
        <v>48</v>
      </c>
      <c r="D5" s="43" t="s">
        <v>48</v>
      </c>
      <c r="E5" s="41" t="s">
        <v>195</v>
      </c>
      <c r="F5" s="42" t="s">
        <v>195</v>
      </c>
      <c r="G5" s="41" t="s">
        <v>116</v>
      </c>
      <c r="H5" s="42" t="s">
        <v>116</v>
      </c>
      <c r="I5" s="42" t="s">
        <v>116</v>
      </c>
      <c r="J5" s="42" t="s">
        <v>116</v>
      </c>
      <c r="K5" s="42" t="s">
        <v>116</v>
      </c>
      <c r="L5" s="43" t="s">
        <v>116</v>
      </c>
    </row>
    <row r="6" spans="1:12" ht="14.25" x14ac:dyDescent="0.2">
      <c r="A6" s="40"/>
      <c r="B6" s="41"/>
      <c r="C6" s="42"/>
      <c r="D6" s="43"/>
      <c r="E6" s="41"/>
      <c r="F6" s="42"/>
      <c r="G6" s="41"/>
      <c r="H6" s="42"/>
      <c r="I6" s="42"/>
      <c r="J6" s="42"/>
      <c r="K6" s="42"/>
      <c r="L6" s="43"/>
    </row>
    <row r="7" spans="1:12" ht="14.25" x14ac:dyDescent="0.2">
      <c r="A7" s="44"/>
      <c r="B7" s="45" t="s">
        <v>51</v>
      </c>
      <c r="C7" s="46" t="s">
        <v>51</v>
      </c>
      <c r="D7" s="47" t="s">
        <v>51</v>
      </c>
      <c r="E7" s="38" t="s">
        <v>51</v>
      </c>
      <c r="F7" s="38" t="s">
        <v>51</v>
      </c>
      <c r="G7" s="37" t="s">
        <v>3</v>
      </c>
      <c r="H7" s="38" t="s">
        <v>3</v>
      </c>
      <c r="I7" s="38" t="s">
        <v>3</v>
      </c>
      <c r="J7" s="38" t="s">
        <v>3</v>
      </c>
      <c r="K7" s="38" t="s">
        <v>3</v>
      </c>
      <c r="L7" s="39" t="s">
        <v>3</v>
      </c>
    </row>
    <row r="8" spans="1:12" ht="14.25" x14ac:dyDescent="0.2">
      <c r="A8" s="44"/>
      <c r="B8" s="45"/>
      <c r="C8" s="46"/>
      <c r="D8" s="47"/>
      <c r="E8" s="38"/>
      <c r="F8" s="38"/>
      <c r="G8" s="37"/>
      <c r="H8" s="38"/>
      <c r="I8" s="38"/>
      <c r="J8" s="38"/>
      <c r="K8" s="38"/>
      <c r="L8" s="39"/>
    </row>
    <row r="9" spans="1:12" ht="14.25" x14ac:dyDescent="0.2">
      <c r="A9" s="48"/>
      <c r="B9" s="45"/>
      <c r="C9" s="46"/>
      <c r="D9" s="47"/>
      <c r="E9" s="37"/>
      <c r="F9" s="38"/>
      <c r="G9" s="37"/>
      <c r="H9" s="38"/>
      <c r="I9" s="38"/>
      <c r="J9" s="38"/>
      <c r="K9" s="38"/>
      <c r="L9" s="39"/>
    </row>
    <row r="10" spans="1:12" ht="14.25" x14ac:dyDescent="0.2">
      <c r="A10" s="48"/>
      <c r="B10" s="45"/>
      <c r="C10" s="46"/>
      <c r="D10" s="47"/>
      <c r="E10" s="37"/>
      <c r="F10" s="38"/>
      <c r="G10" s="37"/>
      <c r="H10" s="38"/>
      <c r="I10" s="38"/>
      <c r="J10" s="38"/>
      <c r="K10" s="38"/>
      <c r="L10" s="39"/>
    </row>
    <row r="11" spans="1:12" ht="14.25" x14ac:dyDescent="0.2">
      <c r="A11" s="48"/>
      <c r="B11" s="45"/>
      <c r="C11" s="46"/>
      <c r="D11" s="47"/>
      <c r="E11" s="37"/>
      <c r="F11" s="38"/>
      <c r="G11" s="37"/>
      <c r="H11" s="38"/>
      <c r="I11" s="38"/>
      <c r="J11" s="38"/>
      <c r="K11" s="38"/>
      <c r="L11" s="39"/>
    </row>
    <row r="12" spans="1:12" ht="14.25" x14ac:dyDescent="0.2">
      <c r="A12" s="48"/>
      <c r="B12" s="45"/>
      <c r="C12" s="46"/>
      <c r="D12" s="47"/>
      <c r="E12" s="37"/>
      <c r="F12" s="38"/>
      <c r="G12" s="37"/>
      <c r="H12" s="38"/>
      <c r="I12" s="38"/>
      <c r="J12" s="38"/>
      <c r="K12" s="38"/>
      <c r="L12" s="39"/>
    </row>
    <row r="13" spans="1:12" ht="14.25" x14ac:dyDescent="0.2">
      <c r="A13" s="48"/>
      <c r="B13" s="45"/>
      <c r="C13" s="46"/>
      <c r="D13" s="47"/>
      <c r="E13" s="37"/>
      <c r="F13" s="38"/>
      <c r="G13" s="37"/>
      <c r="H13" s="38"/>
      <c r="I13" s="38"/>
      <c r="J13" s="38"/>
      <c r="K13" s="38"/>
      <c r="L13" s="39"/>
    </row>
    <row r="14" spans="1:12" ht="14.25" x14ac:dyDescent="0.2">
      <c r="A14" s="44"/>
      <c r="B14" s="37"/>
      <c r="C14" s="38"/>
      <c r="D14" s="39"/>
      <c r="E14" s="37"/>
      <c r="F14" s="38"/>
      <c r="G14" s="37"/>
      <c r="H14" s="38"/>
      <c r="I14" s="38"/>
      <c r="J14" s="38"/>
      <c r="K14" s="38"/>
      <c r="L14" s="39"/>
    </row>
    <row r="15" spans="1:12" ht="14.25" x14ac:dyDescent="0.2">
      <c r="A15" s="44"/>
      <c r="B15" s="37"/>
      <c r="C15" s="38"/>
      <c r="D15" s="39"/>
      <c r="E15" s="37"/>
      <c r="F15" s="38"/>
      <c r="G15" s="37"/>
      <c r="H15" s="38"/>
      <c r="I15" s="38"/>
      <c r="J15" s="38"/>
      <c r="K15" s="38"/>
      <c r="L15" s="39"/>
    </row>
    <row r="16" spans="1:12" ht="15" thickBot="1" x14ac:dyDescent="0.25">
      <c r="A16" s="49"/>
      <c r="B16" s="50"/>
      <c r="C16" s="51"/>
      <c r="D16" s="52"/>
      <c r="E16" s="50"/>
      <c r="F16" s="51"/>
      <c r="G16" s="50"/>
      <c r="H16" s="51"/>
      <c r="I16" s="51"/>
      <c r="J16" s="51"/>
      <c r="K16" s="51"/>
      <c r="L16" s="52"/>
    </row>
  </sheetData>
  <mergeCells count="3">
    <mergeCell ref="B1:D1"/>
    <mergeCell ref="E1:F1"/>
    <mergeCell ref="G1:L1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D11"/>
  <sheetViews>
    <sheetView workbookViewId="0">
      <selection activeCell="B12" sqref="B12"/>
    </sheetView>
  </sheetViews>
  <sheetFormatPr baseColWidth="10" defaultColWidth="2.5703125" defaultRowHeight="12.75" x14ac:dyDescent="0.2"/>
  <cols>
    <col min="1" max="1" width="18.5703125" style="1" customWidth="1"/>
    <col min="2" max="2" width="19.140625" style="28" bestFit="1" customWidth="1"/>
    <col min="3" max="4" width="12.7109375" style="29" customWidth="1"/>
    <col min="5" max="16384" width="2.5703125" style="1"/>
  </cols>
  <sheetData>
    <row r="1" spans="1:4" s="4" customFormat="1" ht="15" x14ac:dyDescent="0.2">
      <c r="A1" s="145"/>
      <c r="B1" s="146"/>
      <c r="C1" s="147" t="s">
        <v>21</v>
      </c>
      <c r="D1" s="147"/>
    </row>
    <row r="2" spans="1:4" s="2" customFormat="1" ht="108" customHeight="1" x14ac:dyDescent="0.2">
      <c r="A2" s="124"/>
      <c r="B2" s="125" t="s">
        <v>74</v>
      </c>
      <c r="C2" s="126" t="s">
        <v>27</v>
      </c>
      <c r="D2" s="126" t="s">
        <v>26</v>
      </c>
    </row>
    <row r="3" spans="1:4" customFormat="1" ht="12.95" customHeight="1" x14ac:dyDescent="0.2">
      <c r="A3" s="127" t="s">
        <v>0</v>
      </c>
      <c r="B3" s="128"/>
      <c r="C3" s="126"/>
      <c r="D3" s="126"/>
    </row>
    <row r="4" spans="1:4" s="3" customFormat="1" x14ac:dyDescent="0.2">
      <c r="A4" s="33" t="str">
        <f>VC_DEF!D9</f>
        <v>pmxCWGBIKE00</v>
      </c>
      <c r="B4" s="24"/>
      <c r="C4" s="21"/>
      <c r="D4" s="21"/>
    </row>
    <row r="5" spans="1:4" x14ac:dyDescent="0.2">
      <c r="A5" s="18" t="s">
        <v>48</v>
      </c>
      <c r="B5" s="25" t="s">
        <v>82</v>
      </c>
      <c r="C5" s="30" t="s">
        <v>29</v>
      </c>
      <c r="D5" s="30" t="s">
        <v>28</v>
      </c>
    </row>
    <row r="6" spans="1:4" x14ac:dyDescent="0.2">
      <c r="A6" s="18"/>
      <c r="B6" s="25"/>
      <c r="C6" s="22"/>
      <c r="D6" s="22"/>
    </row>
    <row r="7" spans="1:4" ht="14.25" customHeight="1" x14ac:dyDescent="0.2">
      <c r="A7" s="19" t="s">
        <v>2</v>
      </c>
      <c r="B7" s="24" t="s">
        <v>80</v>
      </c>
      <c r="C7" s="23" t="s">
        <v>118</v>
      </c>
      <c r="D7" s="23" t="s">
        <v>119</v>
      </c>
    </row>
    <row r="8" spans="1:4" x14ac:dyDescent="0.2">
      <c r="A8" s="20"/>
      <c r="B8" s="26" t="s">
        <v>81</v>
      </c>
      <c r="C8" s="23" t="s">
        <v>117</v>
      </c>
      <c r="D8" s="23" t="s">
        <v>120</v>
      </c>
    </row>
    <row r="9" spans="1:4" x14ac:dyDescent="0.2">
      <c r="A9" s="135" t="s">
        <v>25</v>
      </c>
      <c r="B9" s="24" t="s">
        <v>79</v>
      </c>
      <c r="C9" s="23" t="s">
        <v>121</v>
      </c>
      <c r="D9" s="23" t="s">
        <v>122</v>
      </c>
    </row>
    <row r="10" spans="1:4" ht="12" customHeight="1" x14ac:dyDescent="0.2">
      <c r="A10" s="135" t="s">
        <v>10</v>
      </c>
      <c r="B10" s="24" t="s">
        <v>79</v>
      </c>
      <c r="C10" s="23" t="s">
        <v>123</v>
      </c>
      <c r="D10" s="23" t="s">
        <v>124</v>
      </c>
    </row>
    <row r="11" spans="1:4" x14ac:dyDescent="0.2">
      <c r="A11" s="135"/>
      <c r="B11" s="26"/>
      <c r="C11" s="27"/>
      <c r="D11" s="27"/>
    </row>
  </sheetData>
  <mergeCells count="2">
    <mergeCell ref="A1:B1"/>
    <mergeCell ref="C1:D1"/>
  </mergeCells>
  <phoneticPr fontId="9" type="noConversion"/>
  <pageMargins left="0.7" right="0.7" top="0.75" bottom="0.75" header="0.3" footer="0.3"/>
  <pageSetup paperSize="9" orientation="portrait" r:id="rId1"/>
  <headerFooter>
    <oddFooter>&amp;C&amp;1#&amp;"Calibri"&amp;10&amp;K000000Classified as Business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</sheetPr>
  <dimension ref="A1:F9"/>
  <sheetViews>
    <sheetView showGridLines="0" zoomScaleNormal="100" workbookViewId="0">
      <selection sqref="A1:C1"/>
    </sheetView>
  </sheetViews>
  <sheetFormatPr baseColWidth="10" defaultRowHeight="30" customHeight="1" x14ac:dyDescent="0.2"/>
  <cols>
    <col min="1" max="1" width="12.5703125" style="10" customWidth="1"/>
    <col min="2" max="2" width="17" style="7" customWidth="1"/>
    <col min="3" max="3" width="15.140625" style="10" customWidth="1"/>
    <col min="4" max="4" width="47.42578125" style="11" customWidth="1"/>
    <col min="5" max="5" width="28.140625" style="11" customWidth="1"/>
    <col min="6" max="6" width="54.42578125" style="11" customWidth="1"/>
    <col min="7" max="256" width="9.140625" style="6" customWidth="1"/>
    <col min="257" max="16384" width="11.42578125" style="6"/>
  </cols>
  <sheetData>
    <row r="1" spans="1:6" ht="30" customHeight="1" x14ac:dyDescent="0.2">
      <c r="A1" s="149" t="s">
        <v>22</v>
      </c>
      <c r="B1" s="149"/>
      <c r="C1" s="149"/>
      <c r="D1" s="13"/>
      <c r="E1" s="13"/>
      <c r="F1" s="133" t="s">
        <v>8</v>
      </c>
    </row>
    <row r="2" spans="1:6" s="5" customFormat="1" ht="30" customHeight="1" x14ac:dyDescent="0.2">
      <c r="A2" s="148" t="s">
        <v>4</v>
      </c>
      <c r="B2" s="148"/>
      <c r="C2" s="12"/>
    </row>
    <row r="3" spans="1:6" s="5" customFormat="1" ht="30" customHeight="1" x14ac:dyDescent="0.2">
      <c r="A3" s="129" t="s">
        <v>5</v>
      </c>
      <c r="B3" s="130" t="s">
        <v>7</v>
      </c>
      <c r="C3" s="131" t="s">
        <v>18</v>
      </c>
      <c r="D3" s="130" t="s">
        <v>19</v>
      </c>
      <c r="E3" s="130" t="s">
        <v>20</v>
      </c>
      <c r="F3" s="132" t="s">
        <v>6</v>
      </c>
    </row>
    <row r="4" spans="1:6" ht="30" customHeight="1" x14ac:dyDescent="0.2">
      <c r="A4" s="7">
        <v>45017</v>
      </c>
      <c r="C4" s="8" t="s">
        <v>30</v>
      </c>
      <c r="D4" s="9" t="s">
        <v>31</v>
      </c>
      <c r="E4" s="9" t="s">
        <v>32</v>
      </c>
      <c r="F4" s="9"/>
    </row>
    <row r="5" spans="1:6" ht="30" customHeight="1" x14ac:dyDescent="0.2">
      <c r="A5" s="14"/>
      <c r="C5" s="15"/>
      <c r="D5" s="16"/>
      <c r="E5" s="16"/>
      <c r="F5" s="16"/>
    </row>
    <row r="6" spans="1:6" ht="30" customHeight="1" x14ac:dyDescent="0.2">
      <c r="A6" s="14"/>
      <c r="C6" s="15"/>
      <c r="D6" s="16"/>
    </row>
    <row r="7" spans="1:6" ht="30" customHeight="1" x14ac:dyDescent="0.2">
      <c r="A7" s="14"/>
      <c r="C7" s="15"/>
    </row>
    <row r="8" spans="1:6" ht="30" customHeight="1" x14ac:dyDescent="0.2">
      <c r="A8" s="14"/>
      <c r="C8" s="15"/>
    </row>
    <row r="9" spans="1:6" ht="30" customHeight="1" x14ac:dyDescent="0.2">
      <c r="A9" s="14"/>
      <c r="B9" s="17"/>
      <c r="C9" s="15"/>
      <c r="D9" s="16"/>
      <c r="E9" s="16"/>
    </row>
  </sheetData>
  <mergeCells count="2">
    <mergeCell ref="A2:B2"/>
    <mergeCell ref="A1:C1"/>
  </mergeCells>
  <phoneticPr fontId="3" type="noConversion"/>
  <pageMargins left="0.78740157499999996" right="0.78740157499999996" top="0.984251969" bottom="0.984251969" header="0.5" footer="0.5"/>
  <pageSetup paperSize="9" scale="58" orientation="portrait" r:id="rId1"/>
  <headerFooter alignWithMargins="0">
    <oddFooter>&amp;C&amp;1#&amp;"Calibri"&amp;10&amp;K000000Classified as Business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4"/>
  <sheetViews>
    <sheetView workbookViewId="0">
      <selection activeCell="A5" sqref="A5"/>
    </sheetView>
  </sheetViews>
  <sheetFormatPr baseColWidth="10" defaultRowHeight="12.75" x14ac:dyDescent="0.2"/>
  <cols>
    <col min="1" max="1" width="27.42578125" bestFit="1" customWidth="1"/>
    <col min="2" max="2" width="25.5703125" customWidth="1"/>
    <col min="3" max="256" width="9.140625" customWidth="1"/>
  </cols>
  <sheetData>
    <row r="1" spans="1:4" x14ac:dyDescent="0.2">
      <c r="A1" t="s">
        <v>12</v>
      </c>
      <c r="B1" t="s">
        <v>187</v>
      </c>
      <c r="D1" t="s">
        <v>13</v>
      </c>
    </row>
    <row r="2" spans="1:4" x14ac:dyDescent="0.2">
      <c r="A2" t="s">
        <v>14</v>
      </c>
      <c r="B2">
        <v>6</v>
      </c>
      <c r="D2" t="s">
        <v>15</v>
      </c>
    </row>
    <row r="3" spans="1:4" x14ac:dyDescent="0.2">
      <c r="A3" t="s">
        <v>16</v>
      </c>
      <c r="B3">
        <v>3</v>
      </c>
      <c r="D3" t="s">
        <v>17</v>
      </c>
    </row>
    <row r="4" spans="1:4" x14ac:dyDescent="0.2">
      <c r="A4" s="31" t="s">
        <v>189</v>
      </c>
      <c r="B4" t="str">
        <f>VC_DEF!D10</f>
        <v>CWGBIKE00</v>
      </c>
    </row>
  </sheetData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&amp;C&amp;1#&amp;"Calibri"&amp;10&amp;K000000Classified as Business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_x002e_F_x002e__x0020_Contact xmlns="36f6bbd1-7713-4207-af26-fc885c59ace7">
      <UserInfo>
        <DisplayName/>
        <AccountId xsi:nil="true"/>
        <AccountType/>
      </UserInfo>
    </T_x002e_F_x002e__x0020_Contact>
    <_Status xmlns="http://schemas.microsoft.com/sharepoint/v3/fields" xsi:nil="true"/>
    <_Flow_SignoffStatus xmlns="36f6bbd1-7713-4207-af26-fc885c59ace7" xsi:nil="true"/>
    <Program_x0020_Teams xmlns="902f5fe4-5c2d-45ff-bb03-36dc51842a1d"/>
    <Issue_x0020_ref_x002e_ xmlns="36f6bbd1-7713-4207-af26-fc885c59ac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DD8986B7B9142860BD83ABE4DD353" ma:contentTypeVersion="23" ma:contentTypeDescription="Create a new document." ma:contentTypeScope="" ma:versionID="a1c5b22caa57c204d6c03030a4e29ff8">
  <xsd:schema xmlns:xsd="http://www.w3.org/2001/XMLSchema" xmlns:xs="http://www.w3.org/2001/XMLSchema" xmlns:p="http://schemas.microsoft.com/office/2006/metadata/properties" xmlns:ns2="902f5fe4-5c2d-45ff-bb03-36dc51842a1d" xmlns:ns3="http://schemas.microsoft.com/sharepoint/v3/fields" xmlns:ns4="36f6bbd1-7713-4207-af26-fc885c59ace7" targetNamespace="http://schemas.microsoft.com/office/2006/metadata/properties" ma:root="true" ma:fieldsID="1a43c63b67a85eb48f4c23402facab48" ns2:_="" ns3:_="" ns4:_="">
    <xsd:import namespace="902f5fe4-5c2d-45ff-bb03-36dc51842a1d"/>
    <xsd:import namespace="http://schemas.microsoft.com/sharepoint/v3/fields"/>
    <xsd:import namespace="36f6bbd1-7713-4207-af26-fc885c59ace7"/>
    <xsd:element name="properties">
      <xsd:complexType>
        <xsd:sequence>
          <xsd:element name="documentManagement">
            <xsd:complexType>
              <xsd:all>
                <xsd:element ref="ns2:Program_x0020_Teams"/>
                <xsd:element ref="ns3:_Status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Issue_x0020_ref_x002e_" minOccurs="0"/>
                <xsd:element ref="ns4:T_x002e_F_x002e__x0020_Contact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Flow_SignoffStatu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f5fe4-5c2d-45ff-bb03-36dc51842a1d" elementFormDefault="qualified">
    <xsd:import namespace="http://schemas.microsoft.com/office/2006/documentManagement/types"/>
    <xsd:import namespace="http://schemas.microsoft.com/office/infopath/2007/PartnerControls"/>
    <xsd:element name="Program_x0020_Teams" ma:index="8" ma:displayName="Program Team" ma:default="12-N/A" ma:format="Dropdown" ma:internalName="Program_x0020_Teams">
      <xsd:simpleType>
        <xsd:restriction base="dms:Choice">
          <xsd:enumeration value="01-Program Mgmt"/>
          <xsd:enumeration value="02-Program Office"/>
          <xsd:enumeration value="03-Orchestration Board"/>
          <xsd:enumeration value="04-Change Mgmt"/>
          <xsd:enumeration value="05-Template Release Mgmt"/>
          <xsd:enumeration value="06-Roll-in Mgmt"/>
          <xsd:enumeration value="07-Design Authority"/>
          <xsd:enumeration value="08-Cross Functional"/>
          <xsd:enumeration value="09-Human Resource"/>
          <xsd:enumeration value="10-Data Management"/>
          <xsd:enumeration value="11-Testing"/>
          <xsd:enumeration value="12-N/A"/>
        </xsd:restriction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9" nillable="true" ma:displayName="Status" ma:default="Draft" ma:format="Dropdown" ma:internalName="_Status">
      <xsd:simpleType>
        <xsd:restriction base="dms:Choice">
          <xsd:enumeration value="Not Started"/>
          <xsd:enumeration value="Draft"/>
          <xsd:enumeration value="Ready for Review"/>
          <xsd:enumeration value="Reviewed"/>
          <xsd:enumeration value="Publish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6bbd1-7713-4207-af26-fc885c59ac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Issue_x0020_ref_x002e_" ma:index="14" nillable="true" ma:displayName="Issue ref." ma:internalName="Issue_x0020_ref_x002e_">
      <xsd:simpleType>
        <xsd:restriction base="dms:Text">
          <xsd:maxLength value="255"/>
        </xsd:restriction>
      </xsd:simpleType>
    </xsd:element>
    <xsd:element name="T_x002e_F_x002e__x0020_Contact" ma:index="15" nillable="true" ma:displayName="T.F. Contact" ma:list="UserInfo" ma:SharePointGroup="0" ma:internalName="T_x002e_F_x002e__x0020_Contac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AB699-AA4C-4DAD-AA11-34167870A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8BF00-E860-4AE7-9289-F35E245D61DB}">
  <ds:schemaRefs>
    <ds:schemaRef ds:uri="http://purl.org/dc/terms/"/>
    <ds:schemaRef ds:uri="902f5fe4-5c2d-45ff-bb03-36dc51842a1d"/>
    <ds:schemaRef ds:uri="http://schemas.microsoft.com/sharepoint/v3/field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6f6bbd1-7713-4207-af26-fc885c59ace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A12317-EB6D-42F9-88FE-4D25C9293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f5fe4-5c2d-45ff-bb03-36dc51842a1d"/>
    <ds:schemaRef ds:uri="http://schemas.microsoft.com/sharepoint/v3/fields"/>
    <ds:schemaRef ds:uri="36f6bbd1-7713-4207-af26-fc885c59a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VC_DEF</vt:lpstr>
      <vt:lpstr>FRAME</vt:lpstr>
      <vt:lpstr>BRAKE</vt:lpstr>
      <vt:lpstr>GEAR</vt:lpstr>
      <vt:lpstr>OPTION</vt:lpstr>
      <vt:lpstr>Weight</vt:lpstr>
      <vt:lpstr>Change history</vt:lpstr>
      <vt:lpstr>DATA</vt:lpstr>
    </vt:vector>
  </TitlesOfParts>
  <Company>Danfoss Drives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vc-excellence.de</dc:creator>
  <cp:lastModifiedBy>vc-excellence</cp:lastModifiedBy>
  <cp:lastPrinted>2010-07-19T11:35:01Z</cp:lastPrinted>
  <dcterms:created xsi:type="dcterms:W3CDTF">2001-08-20T13:26:10Z</dcterms:created>
  <dcterms:modified xsi:type="dcterms:W3CDTF">2023-05-01T10:49:03Z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0x010100DB9B53FAFA71B442B847BDF84F796AB1</vt:lpwstr>
  </property>
</Properties>
</file>